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ropbox\IJA Kledingcommissie Team Folder\Passessies en passet\"/>
    </mc:Choice>
  </mc:AlternateContent>
  <xr:revisionPtr revIDLastSave="0" documentId="8_{05435874-2F22-4B55-918A-9EE9976028C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21" i="1"/>
  <c r="P119" i="1"/>
  <c r="P19" i="1"/>
  <c r="P41" i="1"/>
  <c r="P39" i="1"/>
  <c r="P37" i="1"/>
  <c r="P35" i="1"/>
  <c r="P33" i="1"/>
  <c r="P31" i="1"/>
  <c r="P29" i="1"/>
  <c r="P27" i="1"/>
  <c r="P25" i="1"/>
  <c r="P23" i="1"/>
  <c r="D41" i="1"/>
  <c r="D39" i="1"/>
  <c r="D37" i="1"/>
  <c r="D35" i="1"/>
  <c r="P135" i="1"/>
  <c r="D135" i="1"/>
  <c r="P133" i="1"/>
  <c r="D133" i="1"/>
  <c r="P131" i="1"/>
  <c r="D131" i="1"/>
  <c r="P129" i="1"/>
  <c r="D129" i="1"/>
  <c r="P127" i="1"/>
  <c r="D127" i="1"/>
  <c r="P125" i="1"/>
  <c r="D125" i="1"/>
  <c r="P121" i="1"/>
  <c r="D121" i="1"/>
  <c r="D119" i="1"/>
  <c r="P123" i="1"/>
  <c r="D123" i="1"/>
  <c r="P91" i="1"/>
  <c r="D91" i="1"/>
  <c r="P89" i="1"/>
  <c r="D89" i="1"/>
  <c r="P87" i="1"/>
  <c r="D87" i="1"/>
  <c r="P85" i="1"/>
  <c r="D85" i="1"/>
  <c r="P83" i="1"/>
  <c r="D83" i="1"/>
  <c r="P81" i="1"/>
  <c r="D81" i="1"/>
  <c r="P71" i="1"/>
  <c r="D71" i="1"/>
  <c r="P73" i="1"/>
  <c r="D73" i="1"/>
  <c r="P75" i="1"/>
  <c r="D75" i="1"/>
  <c r="P77" i="1"/>
  <c r="D77" i="1"/>
  <c r="P79" i="1"/>
  <c r="D79" i="1"/>
  <c r="P112" i="1"/>
  <c r="P114" i="1"/>
  <c r="D114" i="1"/>
  <c r="D112" i="1"/>
  <c r="P110" i="1"/>
  <c r="D110" i="1"/>
  <c r="P108" i="1"/>
  <c r="D108" i="1"/>
  <c r="P106" i="1"/>
  <c r="D106" i="1"/>
  <c r="P104" i="1"/>
  <c r="D104" i="1"/>
  <c r="P98" i="1"/>
  <c r="D98" i="1"/>
  <c r="P96" i="1"/>
  <c r="D96" i="1"/>
  <c r="P102" i="1"/>
  <c r="D102" i="1"/>
  <c r="P100" i="1"/>
  <c r="D100" i="1"/>
  <c r="P66" i="1"/>
  <c r="P64" i="1"/>
  <c r="P62" i="1"/>
  <c r="P60" i="1"/>
  <c r="P58" i="1"/>
  <c r="P56" i="1"/>
  <c r="P48" i="1"/>
  <c r="P54" i="1"/>
  <c r="P52" i="1"/>
  <c r="P50" i="1"/>
  <c r="P46" i="1"/>
  <c r="D66" i="1"/>
  <c r="D64" i="1"/>
  <c r="D62" i="1"/>
  <c r="D60" i="1"/>
  <c r="D58" i="1"/>
  <c r="D56" i="1"/>
  <c r="D48" i="1"/>
  <c r="D46" i="1"/>
  <c r="D54" i="1"/>
  <c r="D52" i="1"/>
  <c r="D50" i="1"/>
  <c r="D21" i="1"/>
  <c r="D33" i="1"/>
  <c r="D31" i="1"/>
  <c r="D29" i="1"/>
  <c r="D27" i="1"/>
  <c r="D25" i="1"/>
  <c r="D23" i="1"/>
  <c r="D19" i="1"/>
  <c r="D17" i="1"/>
  <c r="Q27" i="1" l="1"/>
  <c r="Q21" i="1"/>
  <c r="Q29" i="1"/>
  <c r="Q23" i="1"/>
  <c r="Q39" i="1"/>
  <c r="Q17" i="1"/>
  <c r="Q31" i="1"/>
  <c r="Q41" i="1"/>
  <c r="Q19" i="1"/>
  <c r="Q33" i="1"/>
  <c r="Q25" i="1"/>
  <c r="Q35" i="1"/>
  <c r="Q37" i="1"/>
  <c r="Q123" i="1"/>
  <c r="Q125" i="1"/>
  <c r="Q133" i="1"/>
  <c r="Q131" i="1"/>
  <c r="Q127" i="1"/>
  <c r="Q129" i="1"/>
  <c r="Q135" i="1"/>
  <c r="Q119" i="1"/>
  <c r="Q121" i="1"/>
  <c r="Q71" i="1"/>
  <c r="Q85" i="1"/>
  <c r="Q91" i="1"/>
  <c r="Q81" i="1"/>
  <c r="Q87" i="1"/>
  <c r="Q73" i="1"/>
  <c r="Q83" i="1"/>
  <c r="Q89" i="1"/>
  <c r="Q75" i="1"/>
  <c r="Q77" i="1"/>
  <c r="Q104" i="1"/>
  <c r="Q79" i="1"/>
  <c r="Q112" i="1"/>
  <c r="Q110" i="1"/>
  <c r="Q106" i="1"/>
  <c r="Q114" i="1"/>
  <c r="Q108" i="1"/>
  <c r="Q98" i="1"/>
  <c r="Q96" i="1"/>
  <c r="Q100" i="1"/>
  <c r="Q102" i="1"/>
  <c r="Q46" i="1"/>
  <c r="Q56" i="1"/>
  <c r="Q48" i="1"/>
  <c r="Q58" i="1"/>
  <c r="Q50" i="1"/>
  <c r="Q60" i="1"/>
  <c r="Q52" i="1"/>
  <c r="Q62" i="1"/>
  <c r="Q54" i="1"/>
  <c r="Q64" i="1"/>
  <c r="Q66" i="1"/>
  <c r="C10" i="1" l="1"/>
  <c r="C11" i="1" s="1"/>
  <c r="C12" i="1" s="1"/>
</calcChain>
</file>

<file path=xl/sharedStrings.xml><?xml version="1.0" encoding="utf-8"?>
<sst xmlns="http://schemas.openxmlformats.org/spreadsheetml/2006/main" count="432" uniqueCount="85">
  <si>
    <t>Artikel</t>
  </si>
  <si>
    <t>Maat</t>
  </si>
  <si>
    <t>Subtotaal</t>
  </si>
  <si>
    <t>Aantal</t>
  </si>
  <si>
    <t>Stuksprijs
incl. BTW</t>
  </si>
  <si>
    <t>1</t>
  </si>
  <si>
    <t>2</t>
  </si>
  <si>
    <t>3</t>
  </si>
  <si>
    <t>4</t>
  </si>
  <si>
    <t>5</t>
  </si>
  <si>
    <t>6</t>
  </si>
  <si>
    <t>7</t>
  </si>
  <si>
    <t>8</t>
  </si>
  <si>
    <t>XS</t>
  </si>
  <si>
    <t>S</t>
  </si>
  <si>
    <t>M</t>
  </si>
  <si>
    <t>L</t>
  </si>
  <si>
    <t>XL</t>
  </si>
  <si>
    <t>XXL</t>
  </si>
  <si>
    <t>3XL</t>
  </si>
  <si>
    <t>Nr.</t>
  </si>
  <si>
    <t>Verzendkosten</t>
  </si>
  <si>
    <t>Totaal - incl. BTW</t>
  </si>
  <si>
    <t>+</t>
  </si>
  <si>
    <t>Naam besteller:</t>
  </si>
  <si>
    <t>Verzendadres</t>
  </si>
  <si>
    <t>Straat</t>
  </si>
  <si>
    <t>Huisnummer</t>
  </si>
  <si>
    <t>Postcode:</t>
  </si>
  <si>
    <t>Plaats</t>
  </si>
  <si>
    <t>E-mailadres:</t>
  </si>
  <si>
    <t>Eventuele opmerking:</t>
  </si>
  <si>
    <t>Land</t>
  </si>
  <si>
    <t>Nederland</t>
  </si>
  <si>
    <t>140</t>
  </si>
  <si>
    <t>152</t>
  </si>
  <si>
    <t>164</t>
  </si>
  <si>
    <t>XXS</t>
  </si>
  <si>
    <t>IJA - Marathonpak Thermo</t>
  </si>
  <si>
    <t>IJA - Schaatsjack "regular fit"</t>
  </si>
  <si>
    <t>4XL</t>
  </si>
  <si>
    <t>5XL</t>
  </si>
  <si>
    <t>6XL</t>
  </si>
  <si>
    <t>IJA - Wedstrijdpak  Speedfabric (Rubber)</t>
  </si>
  <si>
    <t>IJA - Wedstrijdpak Power Lycra</t>
  </si>
  <si>
    <t>Naam (t.a.v.)</t>
  </si>
  <si>
    <t>WINTER - HARDRIJDEN ALGEMEEN</t>
  </si>
  <si>
    <t>IJA - Salopette met Bovenstuk</t>
  </si>
  <si>
    <t>IJA - Ritsbroek zonder Bovenstuk</t>
  </si>
  <si>
    <t>IJA - Thermo Muts Wit</t>
  </si>
  <si>
    <t>IJA - Thermo Muts Blauw</t>
  </si>
  <si>
    <t>S/M</t>
  </si>
  <si>
    <t>L/XL</t>
  </si>
  <si>
    <t>IJA - Buff</t>
  </si>
  <si>
    <t>One size</t>
  </si>
  <si>
    <t>IJA - Wielershirt *GOLD*</t>
  </si>
  <si>
    <t>IJA - Wielerjack (voor- en najaarsjack)</t>
  </si>
  <si>
    <t>IJA - Wielerbroek kort *HEREN*</t>
  </si>
  <si>
    <t>IJA - Wielerbroek kort *DAMES*</t>
  </si>
  <si>
    <t>IJA - Sportshirt *Heren*</t>
  </si>
  <si>
    <t>IJA - Sportshirt *Dames*</t>
  </si>
  <si>
    <t>IJA - Runtight ("strakker" model)</t>
  </si>
  <si>
    <t>IJA - Sportbroek ("wijder" model)</t>
  </si>
  <si>
    <t>IJA - sokken - blauw</t>
  </si>
  <si>
    <t>36/38</t>
  </si>
  <si>
    <t>39/41</t>
  </si>
  <si>
    <t>42/44</t>
  </si>
  <si>
    <t>45/47</t>
  </si>
  <si>
    <t xml:space="preserve">IJA - Schaatsjack "slimfit" </t>
  </si>
  <si>
    <t>IJA - sokken – wit *hoger model*</t>
  </si>
  <si>
    <t>IJA - Haarband</t>
  </si>
  <si>
    <t>IJA - Bodywarmer *PREMIUM*</t>
  </si>
  <si>
    <t>WINTER - HARDRIJDEN SELECTIE</t>
  </si>
  <si>
    <r>
      <t xml:space="preserve">IJA - Schaatsjack "slimfit" -  </t>
    </r>
    <r>
      <rPr>
        <b/>
        <sz val="11"/>
        <color rgb="FFFF0000"/>
        <rFont val="Calibri"/>
        <family val="2"/>
        <scheme val="minor"/>
      </rPr>
      <t>SELECTIE</t>
    </r>
  </si>
  <si>
    <t>WINTER - RECREATIE- EN TOERSCHAATSEN</t>
  </si>
  <si>
    <t>WINTER - SHORTTRACK</t>
  </si>
  <si>
    <r>
      <t xml:space="preserve">IJA - Schaatsjack "slimfit" -  </t>
    </r>
    <r>
      <rPr>
        <b/>
        <sz val="11"/>
        <color rgb="FFFF0000"/>
        <rFont val="Calibri"/>
        <family val="2"/>
        <scheme val="minor"/>
      </rPr>
      <t>SHORTTRACK</t>
    </r>
  </si>
  <si>
    <t>ZOMER - ALGEMEEN</t>
  </si>
  <si>
    <r>
      <t xml:space="preserve">IJA - Schaatspak Power Lycra (zonder cap) </t>
    </r>
    <r>
      <rPr>
        <b/>
        <sz val="11"/>
        <color rgb="FFFF0000"/>
        <rFont val="Calibri"/>
        <family val="2"/>
        <scheme val="minor"/>
      </rPr>
      <t>SHORTTRACK</t>
    </r>
  </si>
  <si>
    <t>Bestelformulier IJssportvereniging Alblasserwaard</t>
  </si>
  <si>
    <t>juni 2025</t>
  </si>
  <si>
    <t xml:space="preserve">Toevoeging  </t>
  </si>
  <si>
    <t>Subtotaal artikelen</t>
  </si>
  <si>
    <r>
      <rPr>
        <b/>
        <i/>
        <sz val="11"/>
        <color theme="1"/>
        <rFont val="Calibri"/>
        <family val="2"/>
        <scheme val="minor"/>
      </rPr>
      <t xml:space="preserve"> LET OP: </t>
    </r>
    <r>
      <rPr>
        <i/>
        <sz val="11"/>
        <color theme="1"/>
        <rFont val="Calibri"/>
        <family val="2"/>
        <scheme val="minor"/>
      </rPr>
      <t>bestelde artikelen kunnen niet worden geruild en NIET worden geretourneerd. Dit omdat het custom made artikelen betreft.</t>
    </r>
  </si>
  <si>
    <r>
      <t xml:space="preserve">Bestelbedrag </t>
    </r>
    <r>
      <rPr>
        <i/>
        <sz val="11"/>
        <color theme="1"/>
        <rFont val="Calibri"/>
        <family val="2"/>
        <scheme val="minor"/>
      </rPr>
      <t>(wordt automatisch berekend)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</si>
</sst>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1" fontId="0" fillId="0" borderId="19" xfId="0" applyNumberFormat="1" applyBorder="1" applyAlignment="1" applyProtection="1">
      <alignment horizontal="center" vertic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Protection="1">
      <protection hidden="1"/>
    </xf>
    <xf numFmtId="0" fontId="8" fillId="0" borderId="9" xfId="0" applyFont="1" applyBorder="1" applyProtection="1">
      <protection hidden="1"/>
    </xf>
    <xf numFmtId="0" fontId="0" fillId="0" borderId="9" xfId="0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top"/>
      <protection hidden="1"/>
    </xf>
    <xf numFmtId="0" fontId="6" fillId="4" borderId="33" xfId="0" applyFont="1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0" fillId="4" borderId="34" xfId="0" applyFill="1" applyBorder="1" applyProtection="1">
      <protection hidden="1"/>
    </xf>
    <xf numFmtId="49" fontId="1" fillId="4" borderId="25" xfId="0" applyNumberFormat="1" applyFont="1" applyFill="1" applyBorder="1" applyAlignment="1" applyProtection="1">
      <alignment vertical="top"/>
      <protection hidden="1"/>
    </xf>
    <xf numFmtId="49" fontId="1" fillId="4" borderId="26" xfId="0" applyNumberFormat="1" applyFont="1" applyFill="1" applyBorder="1" applyAlignment="1" applyProtection="1">
      <alignment wrapText="1"/>
      <protection hidden="1"/>
    </xf>
    <xf numFmtId="0" fontId="1" fillId="4" borderId="15" xfId="0" applyFont="1" applyFill="1" applyBorder="1" applyProtection="1">
      <protection hidden="1"/>
    </xf>
    <xf numFmtId="0" fontId="1" fillId="4" borderId="11" xfId="0" applyFont="1" applyFill="1" applyBorder="1" applyProtection="1">
      <protection hidden="1"/>
    </xf>
    <xf numFmtId="44" fontId="0" fillId="0" borderId="15" xfId="0" applyNumberFormat="1" applyBorder="1" applyProtection="1">
      <protection hidden="1"/>
    </xf>
    <xf numFmtId="49" fontId="1" fillId="0" borderId="16" xfId="0" applyNumberFormat="1" applyFont="1" applyBorder="1" applyAlignment="1" applyProtection="1">
      <alignment horizontal="center"/>
      <protection hidden="1"/>
    </xf>
    <xf numFmtId="49" fontId="1" fillId="0" borderId="23" xfId="0" applyNumberFormat="1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 vertical="top"/>
      <protection hidden="1"/>
    </xf>
    <xf numFmtId="49" fontId="1" fillId="0" borderId="11" xfId="0" applyNumberFormat="1" applyFont="1" applyBorder="1" applyAlignment="1" applyProtection="1">
      <alignment vertical="top"/>
      <protection hidden="1"/>
    </xf>
    <xf numFmtId="44" fontId="0" fillId="0" borderId="18" xfId="0" applyNumberFormat="1" applyBorder="1" applyAlignment="1" applyProtection="1">
      <alignment vertical="top"/>
      <protection hidden="1"/>
    </xf>
    <xf numFmtId="0" fontId="1" fillId="0" borderId="3" xfId="0" applyFont="1" applyBorder="1" applyAlignment="1" applyProtection="1">
      <alignment horizontal="center" vertical="top"/>
      <protection hidden="1"/>
    </xf>
    <xf numFmtId="44" fontId="1" fillId="0" borderId="12" xfId="0" applyNumberFormat="1" applyFont="1" applyBorder="1" applyAlignment="1" applyProtection="1">
      <alignment vertical="top"/>
      <protection hidden="1"/>
    </xf>
    <xf numFmtId="0" fontId="0" fillId="3" borderId="0" xfId="0" applyFill="1" applyProtection="1">
      <protection hidden="1"/>
    </xf>
    <xf numFmtId="0" fontId="1" fillId="0" borderId="18" xfId="0" applyFont="1" applyBorder="1" applyAlignment="1" applyProtection="1">
      <alignment horizontal="center" vertical="top"/>
      <protection hidden="1"/>
    </xf>
    <xf numFmtId="0" fontId="6" fillId="2" borderId="33" xfId="0" applyFont="1" applyFill="1" applyBorder="1" applyProtection="1">
      <protection hidden="1"/>
    </xf>
    <xf numFmtId="0" fontId="0" fillId="2" borderId="28" xfId="0" applyFill="1" applyBorder="1" applyProtection="1">
      <protection hidden="1"/>
    </xf>
    <xf numFmtId="0" fontId="0" fillId="2" borderId="34" xfId="0" applyFill="1" applyBorder="1" applyProtection="1">
      <protection hidden="1"/>
    </xf>
    <xf numFmtId="49" fontId="1" fillId="2" borderId="25" xfId="0" applyNumberFormat="1" applyFont="1" applyFill="1" applyBorder="1" applyAlignment="1" applyProtection="1">
      <alignment vertical="top"/>
      <protection hidden="1"/>
    </xf>
    <xf numFmtId="49" fontId="1" fillId="2" borderId="26" xfId="0" applyNumberFormat="1" applyFont="1" applyFill="1" applyBorder="1" applyAlignment="1" applyProtection="1">
      <alignment wrapText="1"/>
      <protection hidden="1"/>
    </xf>
    <xf numFmtId="0" fontId="1" fillId="2" borderId="15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6" fillId="5" borderId="33" xfId="0" applyFont="1" applyFill="1" applyBorder="1" applyProtection="1">
      <protection hidden="1"/>
    </xf>
    <xf numFmtId="0" fontId="0" fillId="5" borderId="28" xfId="0" applyFill="1" applyBorder="1" applyProtection="1">
      <protection hidden="1"/>
    </xf>
    <xf numFmtId="0" fontId="0" fillId="5" borderId="34" xfId="0" applyFill="1" applyBorder="1" applyProtection="1">
      <protection hidden="1"/>
    </xf>
    <xf numFmtId="49" fontId="1" fillId="5" borderId="25" xfId="0" applyNumberFormat="1" applyFont="1" applyFill="1" applyBorder="1" applyAlignment="1" applyProtection="1">
      <alignment vertical="top"/>
      <protection hidden="1"/>
    </xf>
    <xf numFmtId="49" fontId="1" fillId="5" borderId="26" xfId="0" applyNumberFormat="1" applyFont="1" applyFill="1" applyBorder="1" applyAlignment="1" applyProtection="1">
      <alignment wrapText="1"/>
      <protection hidden="1"/>
    </xf>
    <xf numFmtId="0" fontId="1" fillId="5" borderId="15" xfId="0" applyFont="1" applyFill="1" applyBorder="1" applyProtection="1">
      <protection hidden="1"/>
    </xf>
    <xf numFmtId="0" fontId="1" fillId="5" borderId="11" xfId="0" applyFont="1" applyFill="1" applyBorder="1" applyProtection="1">
      <protection hidden="1"/>
    </xf>
    <xf numFmtId="0" fontId="6" fillId="6" borderId="33" xfId="0" applyFont="1" applyFill="1" applyBorder="1" applyProtection="1">
      <protection hidden="1"/>
    </xf>
    <xf numFmtId="0" fontId="0" fillId="6" borderId="28" xfId="0" applyFill="1" applyBorder="1" applyProtection="1">
      <protection hidden="1"/>
    </xf>
    <xf numFmtId="0" fontId="0" fillId="6" borderId="34" xfId="0" applyFill="1" applyBorder="1" applyProtection="1">
      <protection hidden="1"/>
    </xf>
    <xf numFmtId="49" fontId="1" fillId="6" borderId="25" xfId="0" applyNumberFormat="1" applyFont="1" applyFill="1" applyBorder="1" applyAlignment="1" applyProtection="1">
      <alignment vertical="top"/>
      <protection hidden="1"/>
    </xf>
    <xf numFmtId="49" fontId="1" fillId="6" borderId="26" xfId="0" applyNumberFormat="1" applyFont="1" applyFill="1" applyBorder="1" applyAlignment="1" applyProtection="1">
      <alignment wrapText="1"/>
      <protection hidden="1"/>
    </xf>
    <xf numFmtId="0" fontId="1" fillId="6" borderId="15" xfId="0" applyFont="1" applyFill="1" applyBorder="1" applyProtection="1">
      <protection hidden="1"/>
    </xf>
    <xf numFmtId="0" fontId="1" fillId="6" borderId="11" xfId="0" applyFont="1" applyFill="1" applyBorder="1" applyProtection="1">
      <protection hidden="1"/>
    </xf>
    <xf numFmtId="0" fontId="6" fillId="7" borderId="33" xfId="0" applyFont="1" applyFill="1" applyBorder="1" applyProtection="1">
      <protection hidden="1"/>
    </xf>
    <xf numFmtId="0" fontId="0" fillId="7" borderId="28" xfId="0" applyFill="1" applyBorder="1" applyProtection="1">
      <protection hidden="1"/>
    </xf>
    <xf numFmtId="0" fontId="0" fillId="7" borderId="34" xfId="0" applyFill="1" applyBorder="1" applyProtection="1">
      <protection hidden="1"/>
    </xf>
    <xf numFmtId="49" fontId="1" fillId="7" borderId="25" xfId="0" applyNumberFormat="1" applyFont="1" applyFill="1" applyBorder="1" applyAlignment="1" applyProtection="1">
      <alignment vertical="top"/>
      <protection hidden="1"/>
    </xf>
    <xf numFmtId="49" fontId="1" fillId="7" borderId="26" xfId="0" applyNumberFormat="1" applyFont="1" applyFill="1" applyBorder="1" applyAlignment="1" applyProtection="1">
      <alignment wrapText="1"/>
      <protection hidden="1"/>
    </xf>
    <xf numFmtId="0" fontId="1" fillId="7" borderId="15" xfId="0" applyFont="1" applyFill="1" applyBorder="1" applyProtection="1">
      <protection hidden="1"/>
    </xf>
    <xf numFmtId="0" fontId="1" fillId="7" borderId="11" xfId="0" applyFont="1" applyFill="1" applyBorder="1" applyProtection="1">
      <protection hidden="1"/>
    </xf>
    <xf numFmtId="44" fontId="1" fillId="0" borderId="0" xfId="0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44" fontId="0" fillId="0" borderId="0" xfId="0" applyNumberFormat="1" applyAlignment="1" applyProtection="1">
      <alignment horizontal="center"/>
      <protection hidden="1"/>
    </xf>
    <xf numFmtId="44" fontId="1" fillId="0" borderId="0" xfId="0" applyNumberFormat="1" applyFont="1" applyAlignment="1" applyProtection="1">
      <alignment horizontal="center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10" xfId="0" applyBorder="1" applyAlignment="1" applyProtection="1">
      <alignment horizontal="left"/>
      <protection hidden="1"/>
    </xf>
    <xf numFmtId="44" fontId="0" fillId="0" borderId="29" xfId="0" applyNumberFormat="1" applyBorder="1" applyAlignment="1" applyProtection="1">
      <alignment horizontal="center"/>
      <protection hidden="1"/>
    </xf>
    <xf numFmtId="44" fontId="0" fillId="0" borderId="35" xfId="0" applyNumberForma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9" xfId="0" applyFont="1" applyBorder="1" applyAlignment="1" applyProtection="1">
      <alignment horizontal="left"/>
      <protection hidden="1"/>
    </xf>
    <xf numFmtId="44" fontId="1" fillId="0" borderId="30" xfId="0" applyNumberFormat="1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left"/>
      <protection hidden="1"/>
    </xf>
    <xf numFmtId="44" fontId="0" fillId="0" borderId="10" xfId="0" applyNumberFormat="1" applyBorder="1" applyAlignment="1" applyProtection="1">
      <alignment horizontal="left"/>
      <protection hidden="1"/>
    </xf>
    <xf numFmtId="44" fontId="0" fillId="0" borderId="9" xfId="0" applyNumberFormat="1" applyBorder="1" applyAlignment="1" applyProtection="1">
      <alignment horizontal="left"/>
      <protection hidden="1"/>
    </xf>
    <xf numFmtId="44" fontId="1" fillId="0" borderId="9" xfId="0" applyNumberFormat="1" applyFont="1" applyBorder="1" applyAlignment="1" applyProtection="1">
      <alignment horizontal="left"/>
      <protection hidden="1"/>
    </xf>
    <xf numFmtId="49" fontId="1" fillId="0" borderId="0" xfId="0" applyNumberFormat="1" applyFont="1" applyProtection="1">
      <protection hidden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49" fontId="1" fillId="4" borderId="27" xfId="0" applyNumberFormat="1" applyFont="1" applyFill="1" applyBorder="1" applyProtection="1">
      <protection hidden="1"/>
    </xf>
    <xf numFmtId="49" fontId="1" fillId="4" borderId="28" xfId="0" applyNumberFormat="1" applyFont="1" applyFill="1" applyBorder="1" applyProtection="1">
      <protection hidden="1"/>
    </xf>
    <xf numFmtId="49" fontId="1" fillId="7" borderId="27" xfId="0" applyNumberFormat="1" applyFont="1" applyFill="1" applyBorder="1" applyProtection="1">
      <protection hidden="1"/>
    </xf>
    <xf numFmtId="49" fontId="1" fillId="7" borderId="28" xfId="0" applyNumberFormat="1" applyFont="1" applyFill="1" applyBorder="1" applyProtection="1">
      <protection hidden="1"/>
    </xf>
    <xf numFmtId="49" fontId="1" fillId="0" borderId="21" xfId="0" applyNumberFormat="1" applyFont="1" applyBorder="1" applyAlignment="1" applyProtection="1">
      <alignment horizontal="center"/>
      <protection hidden="1"/>
    </xf>
    <xf numFmtId="49" fontId="1" fillId="0" borderId="17" xfId="0" applyNumberFormat="1" applyFont="1" applyBorder="1" applyAlignment="1" applyProtection="1">
      <alignment horizontal="center"/>
      <protection hidden="1"/>
    </xf>
    <xf numFmtId="49" fontId="1" fillId="0" borderId="22" xfId="0" applyNumberFormat="1" applyFont="1" applyBorder="1" applyAlignment="1" applyProtection="1">
      <alignment horizontal="center"/>
      <protection hidden="1"/>
    </xf>
    <xf numFmtId="49" fontId="1" fillId="0" borderId="20" xfId="0" applyNumberFormat="1" applyFont="1" applyBorder="1" applyAlignment="1" applyProtection="1">
      <alignment horizontal="center"/>
      <protection hidden="1"/>
    </xf>
    <xf numFmtId="49" fontId="1" fillId="0" borderId="23" xfId="0" applyNumberFormat="1" applyFont="1" applyBorder="1" applyAlignment="1" applyProtection="1">
      <alignment horizontal="center"/>
      <protection hidden="1"/>
    </xf>
    <xf numFmtId="49" fontId="1" fillId="0" borderId="32" xfId="0" applyNumberFormat="1" applyFont="1" applyBorder="1" applyAlignment="1" applyProtection="1">
      <alignment horizontal="center"/>
      <protection hidden="1"/>
    </xf>
    <xf numFmtId="1" fontId="0" fillId="0" borderId="24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/>
      <protection hidden="1"/>
    </xf>
    <xf numFmtId="49" fontId="1" fillId="0" borderId="37" xfId="0" applyNumberFormat="1" applyFont="1" applyBorder="1" applyAlignment="1" applyProtection="1">
      <alignment horizontal="center"/>
      <protection hidden="1"/>
    </xf>
    <xf numFmtId="49" fontId="1" fillId="7" borderId="27" xfId="0" applyNumberFormat="1" applyFont="1" applyFill="1" applyBorder="1" applyAlignment="1" applyProtection="1">
      <alignment horizontal="left" vertical="top"/>
      <protection hidden="1"/>
    </xf>
    <xf numFmtId="49" fontId="1" fillId="7" borderId="38" xfId="0" applyNumberFormat="1" applyFont="1" applyFill="1" applyBorder="1" applyAlignment="1" applyProtection="1">
      <alignment horizontal="left" vertical="top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37" xfId="0" applyBorder="1" applyAlignment="1" applyProtection="1">
      <alignment horizontal="left" vertical="center" wrapText="1"/>
      <protection hidden="1"/>
    </xf>
    <xf numFmtId="49" fontId="1" fillId="2" borderId="27" xfId="0" applyNumberFormat="1" applyFont="1" applyFill="1" applyBorder="1" applyProtection="1">
      <protection hidden="1"/>
    </xf>
    <xf numFmtId="49" fontId="1" fillId="2" borderId="28" xfId="0" applyNumberFormat="1" applyFont="1" applyFill="1" applyBorder="1" applyProtection="1">
      <protection hidden="1"/>
    </xf>
    <xf numFmtId="49" fontId="1" fillId="2" borderId="27" xfId="0" applyNumberFormat="1" applyFont="1" applyFill="1" applyBorder="1" applyAlignment="1" applyProtection="1">
      <alignment horizontal="left" vertical="top"/>
      <protection hidden="1"/>
    </xf>
    <xf numFmtId="49" fontId="1" fillId="2" borderId="38" xfId="0" applyNumberFormat="1" applyFont="1" applyFill="1" applyBorder="1" applyAlignment="1" applyProtection="1">
      <alignment horizontal="left" vertical="top"/>
      <protection hidden="1"/>
    </xf>
    <xf numFmtId="49" fontId="1" fillId="5" borderId="27" xfId="0" applyNumberFormat="1" applyFont="1" applyFill="1" applyBorder="1" applyProtection="1">
      <protection hidden="1"/>
    </xf>
    <xf numFmtId="49" fontId="1" fillId="5" borderId="28" xfId="0" applyNumberFormat="1" applyFont="1" applyFill="1" applyBorder="1" applyProtection="1">
      <protection hidden="1"/>
    </xf>
    <xf numFmtId="49" fontId="1" fillId="5" borderId="27" xfId="0" applyNumberFormat="1" applyFont="1" applyFill="1" applyBorder="1" applyAlignment="1" applyProtection="1">
      <alignment horizontal="left" vertical="top"/>
      <protection hidden="1"/>
    </xf>
    <xf numFmtId="49" fontId="1" fillId="5" borderId="38" xfId="0" applyNumberFormat="1" applyFont="1" applyFill="1" applyBorder="1" applyAlignment="1" applyProtection="1">
      <alignment horizontal="left" vertical="top"/>
      <protection hidden="1"/>
    </xf>
    <xf numFmtId="49" fontId="1" fillId="6" borderId="27" xfId="0" applyNumberFormat="1" applyFont="1" applyFill="1" applyBorder="1" applyProtection="1">
      <protection hidden="1"/>
    </xf>
    <xf numFmtId="49" fontId="1" fillId="6" borderId="28" xfId="0" applyNumberFormat="1" applyFont="1" applyFill="1" applyBorder="1" applyProtection="1">
      <protection hidden="1"/>
    </xf>
    <xf numFmtId="49" fontId="1" fillId="6" borderId="27" xfId="0" applyNumberFormat="1" applyFont="1" applyFill="1" applyBorder="1" applyAlignment="1" applyProtection="1">
      <alignment horizontal="left" vertical="top"/>
      <protection hidden="1"/>
    </xf>
    <xf numFmtId="49" fontId="1" fillId="6" borderId="38" xfId="0" applyNumberFormat="1" applyFont="1" applyFill="1" applyBorder="1" applyAlignment="1" applyProtection="1">
      <alignment horizontal="left" vertical="top"/>
      <protection hidden="1"/>
    </xf>
    <xf numFmtId="49" fontId="2" fillId="0" borderId="9" xfId="0" applyNumberFormat="1" applyFont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hidden="1"/>
    </xf>
    <xf numFmtId="49" fontId="1" fillId="4" borderId="27" xfId="0" applyNumberFormat="1" applyFont="1" applyFill="1" applyBorder="1" applyAlignment="1" applyProtection="1">
      <alignment horizontal="left" vertical="top"/>
      <protection hidden="1"/>
    </xf>
    <xf numFmtId="49" fontId="1" fillId="4" borderId="38" xfId="0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6"/>
  <sheetViews>
    <sheetView showGridLines="0" tabSelected="1" view="pageBreakPreview" zoomScaleNormal="100" zoomScaleSheetLayoutView="100" zoomScalePageLayoutView="70" workbookViewId="0">
      <selection activeCell="A8" sqref="A8:F8"/>
    </sheetView>
  </sheetViews>
  <sheetFormatPr defaultColWidth="9.1328125" defaultRowHeight="14.25" x14ac:dyDescent="0.45"/>
  <cols>
    <col min="1" max="1" width="3.59765625" style="5" customWidth="1"/>
    <col min="2" max="2" width="15.265625" style="5" customWidth="1"/>
    <col min="3" max="3" width="24.1328125" style="5" customWidth="1"/>
    <col min="4" max="4" width="9.59765625" style="5" customWidth="1"/>
    <col min="5" max="15" width="6.1328125" style="5" customWidth="1"/>
    <col min="16" max="16" width="7.1328125" style="5" customWidth="1"/>
    <col min="17" max="17" width="13.73046875" style="5" customWidth="1"/>
    <col min="18" max="18" width="21.73046875" style="5" customWidth="1"/>
    <col min="19" max="19" width="9.1328125" style="5" customWidth="1"/>
    <col min="20" max="16384" width="9.1328125" style="5"/>
  </cols>
  <sheetData>
    <row r="1" spans="1:20" ht="7.5" customHeight="1" x14ac:dyDescent="0.45"/>
    <row r="2" spans="1:20" ht="33.4" x14ac:dyDescent="1">
      <c r="A2" s="6" t="s">
        <v>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11" t="s">
        <v>80</v>
      </c>
      <c r="Q2" s="111"/>
    </row>
    <row r="3" spans="1:20" ht="33.75" customHeight="1" x14ac:dyDescent="0.5">
      <c r="A3" s="8" t="s">
        <v>24</v>
      </c>
      <c r="I3" s="8" t="s">
        <v>25</v>
      </c>
    </row>
    <row r="4" spans="1:20" ht="33.75" customHeight="1" x14ac:dyDescent="0.45">
      <c r="A4" s="74"/>
      <c r="B4" s="75"/>
      <c r="C4" s="75"/>
      <c r="D4" s="75"/>
      <c r="E4" s="75"/>
      <c r="F4" s="76"/>
      <c r="G4" s="9"/>
      <c r="H4" s="9"/>
      <c r="I4" s="9" t="s">
        <v>45</v>
      </c>
      <c r="J4" s="9"/>
      <c r="K4" s="112"/>
      <c r="L4" s="112"/>
      <c r="M4" s="112"/>
      <c r="N4" s="112"/>
      <c r="O4" s="112"/>
      <c r="P4" s="112"/>
      <c r="Q4" s="112"/>
    </row>
    <row r="5" spans="1:20" ht="37.5" customHeight="1" x14ac:dyDescent="0.45">
      <c r="A5" s="10" t="s">
        <v>30</v>
      </c>
      <c r="I5" s="9" t="s">
        <v>26</v>
      </c>
      <c r="J5" s="9"/>
      <c r="K5" s="112"/>
      <c r="L5" s="112"/>
      <c r="M5" s="112"/>
      <c r="N5" s="112"/>
      <c r="O5" s="112"/>
      <c r="P5" s="112"/>
      <c r="Q5" s="112"/>
    </row>
    <row r="6" spans="1:20" ht="37.5" customHeight="1" x14ac:dyDescent="0.45">
      <c r="A6" s="74"/>
      <c r="B6" s="75"/>
      <c r="C6" s="75"/>
      <c r="D6" s="75"/>
      <c r="E6" s="75"/>
      <c r="F6" s="76"/>
      <c r="G6" s="9"/>
      <c r="H6" s="9"/>
      <c r="I6" s="9" t="s">
        <v>27</v>
      </c>
      <c r="J6" s="9"/>
      <c r="K6" s="113"/>
      <c r="L6" s="113"/>
      <c r="M6" s="113"/>
      <c r="N6" s="114" t="s">
        <v>81</v>
      </c>
      <c r="O6" s="114"/>
      <c r="P6" s="114"/>
      <c r="Q6" s="4"/>
    </row>
    <row r="7" spans="1:20" ht="37.5" customHeight="1" x14ac:dyDescent="0.45">
      <c r="A7" s="10" t="s">
        <v>31</v>
      </c>
      <c r="I7" s="9" t="s">
        <v>28</v>
      </c>
      <c r="J7" s="9"/>
      <c r="K7" s="112"/>
      <c r="L7" s="112"/>
      <c r="M7" s="112"/>
      <c r="N7" s="112"/>
      <c r="O7" s="112"/>
      <c r="P7" s="112"/>
      <c r="Q7" s="112"/>
    </row>
    <row r="8" spans="1:20" ht="37.5" customHeight="1" x14ac:dyDescent="0.45">
      <c r="A8" s="119"/>
      <c r="B8" s="119"/>
      <c r="C8" s="119"/>
      <c r="D8" s="119"/>
      <c r="E8" s="119"/>
      <c r="F8" s="119"/>
      <c r="G8" s="11"/>
      <c r="H8" s="11"/>
      <c r="I8" s="9" t="s">
        <v>29</v>
      </c>
      <c r="J8" s="9"/>
      <c r="K8" s="112"/>
      <c r="L8" s="112"/>
      <c r="M8" s="112"/>
      <c r="N8" s="112"/>
      <c r="O8" s="112"/>
      <c r="P8" s="112"/>
      <c r="Q8" s="112"/>
    </row>
    <row r="9" spans="1:20" ht="37.5" customHeight="1" x14ac:dyDescent="0.45">
      <c r="A9" s="73" t="s">
        <v>84</v>
      </c>
      <c r="B9" s="11"/>
      <c r="C9" s="11"/>
      <c r="D9" s="11"/>
      <c r="E9" s="11"/>
      <c r="F9" s="11"/>
      <c r="G9" s="11"/>
      <c r="H9" s="11"/>
      <c r="I9" s="9" t="s">
        <v>32</v>
      </c>
      <c r="J9" s="9"/>
      <c r="K9" s="112" t="s">
        <v>33</v>
      </c>
      <c r="L9" s="112"/>
      <c r="M9" s="112"/>
      <c r="N9" s="112"/>
      <c r="O9" s="112"/>
      <c r="P9" s="112"/>
      <c r="Q9" s="112"/>
    </row>
    <row r="10" spans="1:20" x14ac:dyDescent="0.45">
      <c r="A10" s="62" t="s">
        <v>82</v>
      </c>
      <c r="B10" s="63"/>
      <c r="C10" s="70">
        <f>SUM(Q16:Q135)</f>
        <v>0</v>
      </c>
      <c r="D10" s="63"/>
      <c r="E10" s="63"/>
      <c r="F10" s="64"/>
      <c r="G10" s="60"/>
    </row>
    <row r="11" spans="1:20" x14ac:dyDescent="0.45">
      <c r="A11" s="69" t="s">
        <v>21</v>
      </c>
      <c r="B11" s="59"/>
      <c r="C11" s="71">
        <f>IF(C10=0,0,9.08)</f>
        <v>0</v>
      </c>
      <c r="D11" s="58" t="s">
        <v>23</v>
      </c>
      <c r="E11" s="58"/>
      <c r="F11" s="65"/>
      <c r="G11" s="60"/>
      <c r="I11" s="117" t="s">
        <v>83</v>
      </c>
      <c r="J11" s="118"/>
      <c r="K11" s="118"/>
      <c r="L11" s="118"/>
      <c r="M11" s="118"/>
      <c r="N11" s="118"/>
      <c r="O11" s="118"/>
      <c r="P11" s="118"/>
      <c r="Q11" s="118"/>
    </row>
    <row r="12" spans="1:20" x14ac:dyDescent="0.45">
      <c r="A12" s="66" t="s">
        <v>22</v>
      </c>
      <c r="B12" s="67"/>
      <c r="C12" s="72">
        <f>SUM(C10:C11)</f>
        <v>0</v>
      </c>
      <c r="D12" s="67"/>
      <c r="E12" s="67"/>
      <c r="F12" s="68"/>
      <c r="G12" s="61"/>
      <c r="I12" s="118"/>
      <c r="J12" s="118"/>
      <c r="K12" s="118"/>
      <c r="L12" s="118"/>
      <c r="M12" s="118"/>
      <c r="N12" s="118"/>
      <c r="O12" s="118"/>
      <c r="P12" s="118"/>
      <c r="Q12" s="118"/>
      <c r="T12" s="10"/>
    </row>
    <row r="13" spans="1:20" ht="14.65" thickBot="1" x14ac:dyDescent="0.5"/>
    <row r="14" spans="1:20" ht="32.65" thickBot="1" x14ac:dyDescent="1">
      <c r="A14" s="50" t="s">
        <v>77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</row>
    <row r="15" spans="1:20" ht="15" customHeight="1" thickBot="1" x14ac:dyDescent="0.5">
      <c r="A15" s="53" t="s">
        <v>20</v>
      </c>
      <c r="B15" s="93" t="s">
        <v>0</v>
      </c>
      <c r="C15" s="94"/>
      <c r="D15" s="54" t="s">
        <v>4</v>
      </c>
      <c r="E15" s="81" t="s">
        <v>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55" t="s">
        <v>3</v>
      </c>
      <c r="Q15" s="56" t="s">
        <v>2</v>
      </c>
    </row>
    <row r="16" spans="1:20" ht="15" customHeight="1" x14ac:dyDescent="0.45">
      <c r="A16" s="77">
        <v>1</v>
      </c>
      <c r="B16" s="95" t="s">
        <v>55</v>
      </c>
      <c r="C16" s="96"/>
      <c r="D16" s="19"/>
      <c r="E16" s="20" t="s">
        <v>13</v>
      </c>
      <c r="F16" s="20" t="s">
        <v>14</v>
      </c>
      <c r="G16" s="20" t="s">
        <v>15</v>
      </c>
      <c r="H16" s="20" t="s">
        <v>16</v>
      </c>
      <c r="I16" s="20" t="s">
        <v>17</v>
      </c>
      <c r="J16" s="20" t="s">
        <v>18</v>
      </c>
      <c r="K16" s="20" t="s">
        <v>19</v>
      </c>
      <c r="L16" s="83"/>
      <c r="M16" s="84"/>
      <c r="N16" s="84"/>
      <c r="O16" s="91"/>
      <c r="P16" s="22"/>
      <c r="Q16" s="23"/>
    </row>
    <row r="17" spans="1:17" ht="24.75" customHeight="1" thickBot="1" x14ac:dyDescent="0.5">
      <c r="A17" s="78"/>
      <c r="B17" s="97"/>
      <c r="C17" s="98"/>
      <c r="D17" s="24">
        <f>41*1.21</f>
        <v>49.61</v>
      </c>
      <c r="E17" s="1"/>
      <c r="F17" s="1"/>
      <c r="G17" s="1"/>
      <c r="H17" s="1"/>
      <c r="I17" s="1"/>
      <c r="J17" s="1"/>
      <c r="K17" s="2"/>
      <c r="L17" s="85"/>
      <c r="M17" s="86"/>
      <c r="N17" s="86"/>
      <c r="O17" s="92"/>
      <c r="P17" s="25" t="str">
        <f t="shared" ref="P17" si="0">IF(SUM(E17:O17)&gt;0,SUM(E17:O17),"")</f>
        <v/>
      </c>
      <c r="Q17" s="26" t="str">
        <f t="shared" ref="Q17" si="1">IFERROR(D17*P17,"")</f>
        <v/>
      </c>
    </row>
    <row r="18" spans="1:17" ht="15" customHeight="1" x14ac:dyDescent="0.45">
      <c r="A18" s="77">
        <v>2</v>
      </c>
      <c r="B18" s="95" t="s">
        <v>56</v>
      </c>
      <c r="C18" s="96"/>
      <c r="D18" s="19"/>
      <c r="E18" s="20" t="s">
        <v>37</v>
      </c>
      <c r="F18" s="20" t="s">
        <v>13</v>
      </c>
      <c r="G18" s="20" t="s">
        <v>14</v>
      </c>
      <c r="H18" s="20" t="s">
        <v>15</v>
      </c>
      <c r="I18" s="20" t="s">
        <v>16</v>
      </c>
      <c r="J18" s="20" t="s">
        <v>17</v>
      </c>
      <c r="K18" s="20" t="s">
        <v>18</v>
      </c>
      <c r="L18" s="20" t="s">
        <v>19</v>
      </c>
      <c r="M18" s="83"/>
      <c r="N18" s="84"/>
      <c r="O18" s="91"/>
      <c r="P18" s="22"/>
      <c r="Q18" s="23"/>
    </row>
    <row r="19" spans="1:17" ht="24.75" customHeight="1" thickBot="1" x14ac:dyDescent="0.5">
      <c r="A19" s="78"/>
      <c r="B19" s="97"/>
      <c r="C19" s="98"/>
      <c r="D19" s="24">
        <f>38.66*1.21</f>
        <v>46.778599999999997</v>
      </c>
      <c r="E19" s="1"/>
      <c r="F19" s="1"/>
      <c r="G19" s="1"/>
      <c r="H19" s="1"/>
      <c r="I19" s="1"/>
      <c r="J19" s="1"/>
      <c r="K19" s="2"/>
      <c r="L19" s="2"/>
      <c r="M19" s="85"/>
      <c r="N19" s="86"/>
      <c r="O19" s="92"/>
      <c r="P19" s="25" t="str">
        <f>IF(SUM(E19:O19)&gt;0,SUM(E19:O19),"")</f>
        <v/>
      </c>
      <c r="Q19" s="26" t="str">
        <f>IFERROR(D19*P19,"")</f>
        <v/>
      </c>
    </row>
    <row r="20" spans="1:17" ht="15" customHeight="1" x14ac:dyDescent="0.45">
      <c r="A20" s="77">
        <v>3</v>
      </c>
      <c r="B20" s="95" t="s">
        <v>71</v>
      </c>
      <c r="C20" s="96"/>
      <c r="D20" s="19"/>
      <c r="E20" s="20" t="s">
        <v>13</v>
      </c>
      <c r="F20" s="20" t="s">
        <v>14</v>
      </c>
      <c r="G20" s="20" t="s">
        <v>15</v>
      </c>
      <c r="H20" s="20" t="s">
        <v>16</v>
      </c>
      <c r="I20" s="20" t="s">
        <v>17</v>
      </c>
      <c r="J20" s="20" t="s">
        <v>18</v>
      </c>
      <c r="K20" s="20" t="s">
        <v>19</v>
      </c>
      <c r="L20" s="83"/>
      <c r="M20" s="84"/>
      <c r="N20" s="84"/>
      <c r="O20" s="91"/>
      <c r="P20" s="22"/>
      <c r="Q20" s="23"/>
    </row>
    <row r="21" spans="1:17" ht="24.75" customHeight="1" thickBot="1" x14ac:dyDescent="0.5">
      <c r="A21" s="78"/>
      <c r="B21" s="97"/>
      <c r="C21" s="98"/>
      <c r="D21" s="24">
        <f>35.96*1.21</f>
        <v>43.511600000000001</v>
      </c>
      <c r="E21" s="1"/>
      <c r="F21" s="1"/>
      <c r="G21" s="1"/>
      <c r="H21" s="1"/>
      <c r="I21" s="1"/>
      <c r="J21" s="1"/>
      <c r="K21" s="2"/>
      <c r="L21" s="85"/>
      <c r="M21" s="86"/>
      <c r="N21" s="86"/>
      <c r="O21" s="92"/>
      <c r="P21" s="25" t="str">
        <f t="shared" ref="P21" si="2">IF(SUM(E21:O21)&gt;0,SUM(E21:O21),"")</f>
        <v/>
      </c>
      <c r="Q21" s="26" t="str">
        <f>IFERROR(D21*P21,"")</f>
        <v/>
      </c>
    </row>
    <row r="22" spans="1:17" ht="15" customHeight="1" x14ac:dyDescent="0.45">
      <c r="A22" s="77">
        <v>4</v>
      </c>
      <c r="B22" s="95" t="s">
        <v>57</v>
      </c>
      <c r="C22" s="96"/>
      <c r="D22" s="19"/>
      <c r="E22" s="20" t="s">
        <v>5</v>
      </c>
      <c r="F22" s="20" t="s">
        <v>6</v>
      </c>
      <c r="G22" s="20" t="s">
        <v>7</v>
      </c>
      <c r="H22" s="20" t="s">
        <v>8</v>
      </c>
      <c r="I22" s="20" t="s">
        <v>9</v>
      </c>
      <c r="J22" s="20" t="s">
        <v>10</v>
      </c>
      <c r="K22" s="20" t="s">
        <v>11</v>
      </c>
      <c r="L22" s="20" t="s">
        <v>12</v>
      </c>
      <c r="M22" s="83"/>
      <c r="N22" s="84"/>
      <c r="O22" s="91"/>
      <c r="P22" s="22"/>
      <c r="Q22" s="23"/>
    </row>
    <row r="23" spans="1:17" ht="24.75" customHeight="1" thickBot="1" x14ac:dyDescent="0.5">
      <c r="A23" s="78"/>
      <c r="B23" s="97"/>
      <c r="C23" s="98"/>
      <c r="D23" s="24">
        <f>41.45*1.21</f>
        <v>50.154499999999999</v>
      </c>
      <c r="E23" s="1"/>
      <c r="F23" s="1"/>
      <c r="G23" s="1"/>
      <c r="H23" s="1"/>
      <c r="I23" s="1"/>
      <c r="J23" s="1"/>
      <c r="K23" s="2"/>
      <c r="L23" s="2"/>
      <c r="M23" s="85"/>
      <c r="N23" s="86"/>
      <c r="O23" s="92"/>
      <c r="P23" s="25" t="str">
        <f t="shared" ref="P23" si="3">IF(SUM(E23:O23)&gt;0,SUM(E23:O23),"")</f>
        <v/>
      </c>
      <c r="Q23" s="26" t="str">
        <f t="shared" ref="Q23" si="4">IFERROR(D23*P23,"")</f>
        <v/>
      </c>
    </row>
    <row r="24" spans="1:17" ht="15" customHeight="1" x14ac:dyDescent="0.45">
      <c r="A24" s="77">
        <v>5</v>
      </c>
      <c r="B24" s="95" t="s">
        <v>58</v>
      </c>
      <c r="C24" s="96"/>
      <c r="D24" s="19"/>
      <c r="E24" s="20" t="s">
        <v>5</v>
      </c>
      <c r="F24" s="20" t="s">
        <v>6</v>
      </c>
      <c r="G24" s="20" t="s">
        <v>7</v>
      </c>
      <c r="H24" s="20" t="s">
        <v>8</v>
      </c>
      <c r="I24" s="20" t="s">
        <v>9</v>
      </c>
      <c r="J24" s="20" t="s">
        <v>10</v>
      </c>
      <c r="K24" s="20" t="s">
        <v>11</v>
      </c>
      <c r="L24" s="20" t="s">
        <v>12</v>
      </c>
      <c r="M24" s="83"/>
      <c r="N24" s="84"/>
      <c r="O24" s="91"/>
      <c r="P24" s="22"/>
      <c r="Q24" s="23"/>
    </row>
    <row r="25" spans="1:17" ht="24.75" customHeight="1" thickBot="1" x14ac:dyDescent="0.5">
      <c r="A25" s="78"/>
      <c r="B25" s="97"/>
      <c r="C25" s="98"/>
      <c r="D25" s="24">
        <f>41.45*1.21</f>
        <v>50.154499999999999</v>
      </c>
      <c r="E25" s="1"/>
      <c r="F25" s="1"/>
      <c r="G25" s="1"/>
      <c r="H25" s="1"/>
      <c r="I25" s="1"/>
      <c r="J25" s="1"/>
      <c r="K25" s="2"/>
      <c r="L25" s="2"/>
      <c r="M25" s="85"/>
      <c r="N25" s="86"/>
      <c r="O25" s="92"/>
      <c r="P25" s="25" t="str">
        <f t="shared" ref="P25" si="5">IF(SUM(E25:O25)&gt;0,SUM(E25:O25),"")</f>
        <v/>
      </c>
      <c r="Q25" s="26" t="str">
        <f t="shared" ref="Q25" si="6">IFERROR(D25*P25,"")</f>
        <v/>
      </c>
    </row>
    <row r="26" spans="1:17" ht="15" customHeight="1" x14ac:dyDescent="0.45">
      <c r="A26" s="77">
        <v>6</v>
      </c>
      <c r="B26" s="95" t="s">
        <v>59</v>
      </c>
      <c r="C26" s="96"/>
      <c r="D26" s="19"/>
      <c r="E26" s="20" t="s">
        <v>37</v>
      </c>
      <c r="F26" s="20" t="s">
        <v>13</v>
      </c>
      <c r="G26" s="20" t="s">
        <v>14</v>
      </c>
      <c r="H26" s="20" t="s">
        <v>15</v>
      </c>
      <c r="I26" s="20" t="s">
        <v>16</v>
      </c>
      <c r="J26" s="20" t="s">
        <v>17</v>
      </c>
      <c r="K26" s="20" t="s">
        <v>18</v>
      </c>
      <c r="L26" s="20" t="s">
        <v>19</v>
      </c>
      <c r="M26" s="83"/>
      <c r="N26" s="84"/>
      <c r="O26" s="91"/>
      <c r="P26" s="22"/>
      <c r="Q26" s="23"/>
    </row>
    <row r="27" spans="1:17" ht="24.75" customHeight="1" thickBot="1" x14ac:dyDescent="0.5">
      <c r="A27" s="78"/>
      <c r="B27" s="97"/>
      <c r="C27" s="98"/>
      <c r="D27" s="24">
        <f>24.31*1.21</f>
        <v>29.415099999999999</v>
      </c>
      <c r="E27" s="1"/>
      <c r="F27" s="1"/>
      <c r="G27" s="1"/>
      <c r="H27" s="1"/>
      <c r="I27" s="1"/>
      <c r="J27" s="1"/>
      <c r="K27" s="2"/>
      <c r="L27" s="2"/>
      <c r="M27" s="85"/>
      <c r="N27" s="86"/>
      <c r="O27" s="92"/>
      <c r="P27" s="25" t="str">
        <f t="shared" ref="P27" si="7">IF(SUM(E27:O27)&gt;0,SUM(E27:O27),"")</f>
        <v/>
      </c>
      <c r="Q27" s="26" t="str">
        <f t="shared" ref="Q27" si="8">IFERROR(D27*P27,"")</f>
        <v/>
      </c>
    </row>
    <row r="28" spans="1:17" ht="15" customHeight="1" x14ac:dyDescent="0.45">
      <c r="A28" s="77">
        <v>7</v>
      </c>
      <c r="B28" s="95" t="s">
        <v>60</v>
      </c>
      <c r="C28" s="96"/>
      <c r="D28" s="19"/>
      <c r="E28" s="20" t="s">
        <v>37</v>
      </c>
      <c r="F28" s="20" t="s">
        <v>13</v>
      </c>
      <c r="G28" s="20" t="s">
        <v>14</v>
      </c>
      <c r="H28" s="20" t="s">
        <v>15</v>
      </c>
      <c r="I28" s="20" t="s">
        <v>16</v>
      </c>
      <c r="J28" s="20" t="s">
        <v>17</v>
      </c>
      <c r="K28" s="20" t="s">
        <v>18</v>
      </c>
      <c r="L28" s="20" t="s">
        <v>19</v>
      </c>
      <c r="M28" s="83"/>
      <c r="N28" s="84"/>
      <c r="O28" s="91"/>
      <c r="P28" s="22"/>
      <c r="Q28" s="23"/>
    </row>
    <row r="29" spans="1:17" ht="24.75" customHeight="1" thickBot="1" x14ac:dyDescent="0.5">
      <c r="A29" s="78"/>
      <c r="B29" s="97"/>
      <c r="C29" s="98"/>
      <c r="D29" s="24">
        <f>24.31*1.21</f>
        <v>29.415099999999999</v>
      </c>
      <c r="E29" s="1"/>
      <c r="F29" s="1"/>
      <c r="G29" s="1"/>
      <c r="H29" s="1"/>
      <c r="I29" s="1"/>
      <c r="J29" s="1"/>
      <c r="K29" s="2"/>
      <c r="L29" s="2"/>
      <c r="M29" s="85"/>
      <c r="N29" s="86"/>
      <c r="O29" s="92"/>
      <c r="P29" s="25" t="str">
        <f t="shared" ref="P29" si="9">IF(SUM(E29:O29)&gt;0,SUM(E29:O29),"")</f>
        <v/>
      </c>
      <c r="Q29" s="26" t="str">
        <f t="shared" ref="Q29" si="10">IFERROR(D29*P29,"")</f>
        <v/>
      </c>
    </row>
    <row r="30" spans="1:17" ht="15" customHeight="1" x14ac:dyDescent="0.45">
      <c r="A30" s="77">
        <v>8</v>
      </c>
      <c r="B30" s="95" t="s">
        <v>61</v>
      </c>
      <c r="C30" s="96"/>
      <c r="D30" s="19"/>
      <c r="E30" s="20" t="s">
        <v>13</v>
      </c>
      <c r="F30" s="20" t="s">
        <v>14</v>
      </c>
      <c r="G30" s="20" t="s">
        <v>15</v>
      </c>
      <c r="H30" s="20" t="s">
        <v>16</v>
      </c>
      <c r="I30" s="20" t="s">
        <v>17</v>
      </c>
      <c r="J30" s="20" t="s">
        <v>18</v>
      </c>
      <c r="K30" s="20" t="s">
        <v>19</v>
      </c>
      <c r="L30" s="83"/>
      <c r="M30" s="84"/>
      <c r="N30" s="84"/>
      <c r="O30" s="91"/>
      <c r="P30" s="22"/>
      <c r="Q30" s="23"/>
    </row>
    <row r="31" spans="1:17" ht="24.75" customHeight="1" thickBot="1" x14ac:dyDescent="0.5">
      <c r="A31" s="78"/>
      <c r="B31" s="97"/>
      <c r="C31" s="98"/>
      <c r="D31" s="24">
        <f>26.33*1.21</f>
        <v>31.859299999999998</v>
      </c>
      <c r="E31" s="1"/>
      <c r="F31" s="1"/>
      <c r="G31" s="1"/>
      <c r="H31" s="1"/>
      <c r="I31" s="1"/>
      <c r="J31" s="1"/>
      <c r="K31" s="2"/>
      <c r="L31" s="85"/>
      <c r="M31" s="86"/>
      <c r="N31" s="86"/>
      <c r="O31" s="92"/>
      <c r="P31" s="25" t="str">
        <f t="shared" ref="P31" si="11">IF(SUM(E31:O31)&gt;0,SUM(E31:O31),"")</f>
        <v/>
      </c>
      <c r="Q31" s="26" t="str">
        <f>IFERROR(D31*P31,"")</f>
        <v/>
      </c>
    </row>
    <row r="32" spans="1:17" ht="15" customHeight="1" x14ac:dyDescent="0.45">
      <c r="A32" s="77">
        <v>9</v>
      </c>
      <c r="B32" s="95" t="s">
        <v>62</v>
      </c>
      <c r="C32" s="96"/>
      <c r="D32" s="19"/>
      <c r="E32" s="20" t="s">
        <v>13</v>
      </c>
      <c r="F32" s="20" t="s">
        <v>14</v>
      </c>
      <c r="G32" s="20" t="s">
        <v>15</v>
      </c>
      <c r="H32" s="20" t="s">
        <v>16</v>
      </c>
      <c r="I32" s="20" t="s">
        <v>17</v>
      </c>
      <c r="J32" s="20" t="s">
        <v>18</v>
      </c>
      <c r="K32" s="20" t="s">
        <v>19</v>
      </c>
      <c r="L32" s="83"/>
      <c r="M32" s="84"/>
      <c r="N32" s="84"/>
      <c r="O32" s="91"/>
      <c r="P32" s="22"/>
      <c r="Q32" s="23"/>
    </row>
    <row r="33" spans="1:17" ht="24.75" customHeight="1" thickBot="1" x14ac:dyDescent="0.5">
      <c r="A33" s="78"/>
      <c r="B33" s="97"/>
      <c r="C33" s="98"/>
      <c r="D33" s="24">
        <f>16.21*1.21</f>
        <v>19.614100000000001</v>
      </c>
      <c r="E33" s="1"/>
      <c r="F33" s="1"/>
      <c r="G33" s="1"/>
      <c r="H33" s="1"/>
      <c r="I33" s="1"/>
      <c r="J33" s="1"/>
      <c r="K33" s="2"/>
      <c r="L33" s="85"/>
      <c r="M33" s="86"/>
      <c r="N33" s="86"/>
      <c r="O33" s="92"/>
      <c r="P33" s="25" t="str">
        <f t="shared" ref="P33" si="12">IF(SUM(E33:O33)&gt;0,SUM(E33:O33),"")</f>
        <v/>
      </c>
      <c r="Q33" s="26" t="str">
        <f t="shared" ref="Q33" si="13">IFERROR(D33*P33,"")</f>
        <v/>
      </c>
    </row>
    <row r="34" spans="1:17" ht="15" customHeight="1" x14ac:dyDescent="0.45">
      <c r="A34" s="77">
        <v>10</v>
      </c>
      <c r="B34" s="95" t="s">
        <v>69</v>
      </c>
      <c r="C34" s="96"/>
      <c r="D34" s="19"/>
      <c r="E34" s="20" t="s">
        <v>64</v>
      </c>
      <c r="F34" s="20" t="s">
        <v>65</v>
      </c>
      <c r="G34" s="20" t="s">
        <v>66</v>
      </c>
      <c r="H34" s="20" t="s">
        <v>67</v>
      </c>
      <c r="I34" s="83"/>
      <c r="J34" s="84"/>
      <c r="K34" s="84"/>
      <c r="L34" s="84"/>
      <c r="M34" s="84"/>
      <c r="N34" s="84"/>
      <c r="O34" s="84"/>
      <c r="P34" s="22"/>
      <c r="Q34" s="23"/>
    </row>
    <row r="35" spans="1:17" ht="24.75" customHeight="1" thickBot="1" x14ac:dyDescent="0.5">
      <c r="A35" s="78"/>
      <c r="B35" s="97"/>
      <c r="C35" s="98"/>
      <c r="D35" s="24">
        <f>6.04*1.21</f>
        <v>7.3083999999999998</v>
      </c>
      <c r="E35" s="1"/>
      <c r="F35" s="1"/>
      <c r="G35" s="1"/>
      <c r="H35" s="1"/>
      <c r="I35" s="85"/>
      <c r="J35" s="86"/>
      <c r="K35" s="86"/>
      <c r="L35" s="86"/>
      <c r="M35" s="86"/>
      <c r="N35" s="86"/>
      <c r="O35" s="86"/>
      <c r="P35" s="25" t="str">
        <f t="shared" ref="P35" si="14">IF(SUM(E35:O35)&gt;0,SUM(E35:O35),"")</f>
        <v/>
      </c>
      <c r="Q35" s="26" t="str">
        <f t="shared" ref="Q35" si="15">IFERROR(D35*P35,"")</f>
        <v/>
      </c>
    </row>
    <row r="36" spans="1:17" ht="15" customHeight="1" x14ac:dyDescent="0.45">
      <c r="A36" s="77">
        <v>11</v>
      </c>
      <c r="B36" s="95" t="s">
        <v>63</v>
      </c>
      <c r="C36" s="96"/>
      <c r="D36" s="19"/>
      <c r="E36" s="20" t="s">
        <v>64</v>
      </c>
      <c r="F36" s="20" t="s">
        <v>65</v>
      </c>
      <c r="G36" s="20" t="s">
        <v>66</v>
      </c>
      <c r="H36" s="20" t="s">
        <v>67</v>
      </c>
      <c r="I36" s="83"/>
      <c r="J36" s="84"/>
      <c r="K36" s="84"/>
      <c r="L36" s="84"/>
      <c r="M36" s="84"/>
      <c r="N36" s="84"/>
      <c r="O36" s="84"/>
      <c r="P36" s="22"/>
      <c r="Q36" s="23"/>
    </row>
    <row r="37" spans="1:17" ht="24.75" customHeight="1" thickBot="1" x14ac:dyDescent="0.5">
      <c r="A37" s="78"/>
      <c r="B37" s="97"/>
      <c r="C37" s="98"/>
      <c r="D37" s="24">
        <f>6.04*1.21</f>
        <v>7.3083999999999998</v>
      </c>
      <c r="E37" s="1"/>
      <c r="F37" s="1"/>
      <c r="G37" s="1"/>
      <c r="H37" s="1"/>
      <c r="I37" s="85"/>
      <c r="J37" s="86"/>
      <c r="K37" s="86"/>
      <c r="L37" s="86"/>
      <c r="M37" s="86"/>
      <c r="N37" s="86"/>
      <c r="O37" s="86"/>
      <c r="P37" s="25" t="str">
        <f t="shared" ref="P37" si="16">IF(SUM(E37:O37)&gt;0,SUM(E37:O37),"")</f>
        <v/>
      </c>
      <c r="Q37" s="26" t="str">
        <f t="shared" ref="Q37" si="17">IFERROR(D37*P37,"")</f>
        <v/>
      </c>
    </row>
    <row r="38" spans="1:17" ht="15" customHeight="1" x14ac:dyDescent="0.45">
      <c r="A38" s="77">
        <v>12</v>
      </c>
      <c r="B38" s="95" t="s">
        <v>53</v>
      </c>
      <c r="C38" s="96"/>
      <c r="D38" s="19"/>
      <c r="E38" s="87" t="s">
        <v>54</v>
      </c>
      <c r="F38" s="88"/>
      <c r="G38" s="83"/>
      <c r="H38" s="84"/>
      <c r="I38" s="84"/>
      <c r="J38" s="84"/>
      <c r="K38" s="84"/>
      <c r="L38" s="84"/>
      <c r="M38" s="84"/>
      <c r="N38" s="84"/>
      <c r="O38" s="84"/>
      <c r="P38" s="22"/>
      <c r="Q38" s="23"/>
    </row>
    <row r="39" spans="1:17" ht="24.75" customHeight="1" thickBot="1" x14ac:dyDescent="0.5">
      <c r="A39" s="78"/>
      <c r="B39" s="97"/>
      <c r="C39" s="98"/>
      <c r="D39" s="24">
        <f>6*1.21</f>
        <v>7.26</v>
      </c>
      <c r="E39" s="89"/>
      <c r="F39" s="90"/>
      <c r="G39" s="85"/>
      <c r="H39" s="86"/>
      <c r="I39" s="86"/>
      <c r="J39" s="86"/>
      <c r="K39" s="86"/>
      <c r="L39" s="86"/>
      <c r="M39" s="86"/>
      <c r="N39" s="86"/>
      <c r="O39" s="86"/>
      <c r="P39" s="25" t="str">
        <f t="shared" ref="P39" si="18">IF(SUM(E39:O39)&gt;0,SUM(E39:O39),"")</f>
        <v/>
      </c>
      <c r="Q39" s="26" t="str">
        <f t="shared" ref="Q39" si="19">IFERROR(D39*P39,"")</f>
        <v/>
      </c>
    </row>
    <row r="40" spans="1:17" ht="15" customHeight="1" x14ac:dyDescent="0.45">
      <c r="A40" s="77">
        <v>13</v>
      </c>
      <c r="B40" s="95" t="s">
        <v>70</v>
      </c>
      <c r="C40" s="96"/>
      <c r="D40" s="19"/>
      <c r="E40" s="87" t="s">
        <v>54</v>
      </c>
      <c r="F40" s="88"/>
      <c r="G40" s="83"/>
      <c r="H40" s="84"/>
      <c r="I40" s="84"/>
      <c r="J40" s="84"/>
      <c r="K40" s="84"/>
      <c r="L40" s="84"/>
      <c r="M40" s="84"/>
      <c r="N40" s="84"/>
      <c r="O40" s="84"/>
      <c r="P40" s="22"/>
      <c r="Q40" s="23"/>
    </row>
    <row r="41" spans="1:17" ht="24.75" customHeight="1" thickBot="1" x14ac:dyDescent="0.5">
      <c r="A41" s="78"/>
      <c r="B41" s="97"/>
      <c r="C41" s="98"/>
      <c r="D41" s="24">
        <f>9.88*1.21</f>
        <v>11.954800000000001</v>
      </c>
      <c r="E41" s="89"/>
      <c r="F41" s="90"/>
      <c r="G41" s="85"/>
      <c r="H41" s="86"/>
      <c r="I41" s="86"/>
      <c r="J41" s="86"/>
      <c r="K41" s="86"/>
      <c r="L41" s="86"/>
      <c r="M41" s="86"/>
      <c r="N41" s="86"/>
      <c r="O41" s="86"/>
      <c r="P41" s="28" t="str">
        <f t="shared" ref="P41" si="20">IF(SUM(E41:O41)&gt;0,SUM(E41:O41),"")</f>
        <v/>
      </c>
      <c r="Q41" s="26" t="str">
        <f t="shared" ref="Q41" si="21">IFERROR(D41*P41,"")</f>
        <v/>
      </c>
    </row>
    <row r="42" spans="1:17" ht="14.65" thickBot="1" x14ac:dyDescent="0.5"/>
    <row r="43" spans="1:17" ht="32.65" thickBot="1" x14ac:dyDescent="1">
      <c r="A43" s="12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</row>
    <row r="44" spans="1:17" ht="15" customHeight="1" thickBot="1" x14ac:dyDescent="0.5">
      <c r="A44" s="15" t="s">
        <v>20</v>
      </c>
      <c r="B44" s="115" t="s">
        <v>0</v>
      </c>
      <c r="C44" s="116"/>
      <c r="D44" s="16" t="s">
        <v>4</v>
      </c>
      <c r="E44" s="79" t="s">
        <v>1</v>
      </c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17" t="s">
        <v>3</v>
      </c>
      <c r="Q44" s="18" t="s">
        <v>2</v>
      </c>
    </row>
    <row r="45" spans="1:17" ht="15" customHeight="1" x14ac:dyDescent="0.45">
      <c r="A45" s="77">
        <v>14</v>
      </c>
      <c r="B45" s="95" t="s">
        <v>68</v>
      </c>
      <c r="C45" s="96"/>
      <c r="D45" s="19"/>
      <c r="E45" s="20" t="s">
        <v>37</v>
      </c>
      <c r="F45" s="20" t="s">
        <v>13</v>
      </c>
      <c r="G45" s="20" t="s">
        <v>14</v>
      </c>
      <c r="H45" s="20" t="s">
        <v>15</v>
      </c>
      <c r="I45" s="20" t="s">
        <v>16</v>
      </c>
      <c r="J45" s="20" t="s">
        <v>17</v>
      </c>
      <c r="K45" s="20" t="s">
        <v>18</v>
      </c>
      <c r="L45" s="20" t="s">
        <v>19</v>
      </c>
      <c r="M45" s="20" t="s">
        <v>40</v>
      </c>
      <c r="N45" s="20" t="s">
        <v>41</v>
      </c>
      <c r="O45" s="21" t="s">
        <v>42</v>
      </c>
      <c r="P45" s="22"/>
      <c r="Q45" s="23"/>
    </row>
    <row r="46" spans="1:17" ht="24.75" customHeight="1" thickBot="1" x14ac:dyDescent="0.5">
      <c r="A46" s="78"/>
      <c r="B46" s="97"/>
      <c r="C46" s="98"/>
      <c r="D46" s="24">
        <f>48.65*1.21</f>
        <v>58.866499999999995</v>
      </c>
      <c r="E46" s="1"/>
      <c r="F46" s="1"/>
      <c r="G46" s="1"/>
      <c r="H46" s="1"/>
      <c r="I46" s="1"/>
      <c r="J46" s="1"/>
      <c r="K46" s="2"/>
      <c r="L46" s="2"/>
      <c r="M46" s="2"/>
      <c r="N46" s="2"/>
      <c r="O46" s="3"/>
      <c r="P46" s="25" t="str">
        <f>IF(SUM(E46:O46)&gt;0,SUM(E46:O46),"")</f>
        <v/>
      </c>
      <c r="Q46" s="26" t="str">
        <f>IFERROR(D46*P46,"")</f>
        <v/>
      </c>
    </row>
    <row r="47" spans="1:17" ht="15" customHeight="1" x14ac:dyDescent="0.45">
      <c r="A47" s="77">
        <v>15</v>
      </c>
      <c r="B47" s="95" t="s">
        <v>48</v>
      </c>
      <c r="C47" s="96"/>
      <c r="D47" s="19"/>
      <c r="E47" s="20" t="s">
        <v>37</v>
      </c>
      <c r="F47" s="20" t="s">
        <v>13</v>
      </c>
      <c r="G47" s="20" t="s">
        <v>14</v>
      </c>
      <c r="H47" s="20" t="s">
        <v>15</v>
      </c>
      <c r="I47" s="20" t="s">
        <v>16</v>
      </c>
      <c r="J47" s="20" t="s">
        <v>17</v>
      </c>
      <c r="K47" s="20" t="s">
        <v>18</v>
      </c>
      <c r="L47" s="20" t="s">
        <v>19</v>
      </c>
      <c r="M47" s="20" t="s">
        <v>40</v>
      </c>
      <c r="N47" s="20" t="s">
        <v>41</v>
      </c>
      <c r="O47" s="21" t="s">
        <v>42</v>
      </c>
      <c r="P47" s="22"/>
      <c r="Q47" s="23"/>
    </row>
    <row r="48" spans="1:17" ht="24.75" customHeight="1" thickBot="1" x14ac:dyDescent="0.5">
      <c r="A48" s="78"/>
      <c r="B48" s="97"/>
      <c r="C48" s="98"/>
      <c r="D48" s="24">
        <f>38*1.21</f>
        <v>45.98</v>
      </c>
      <c r="E48" s="1"/>
      <c r="F48" s="1"/>
      <c r="G48" s="1"/>
      <c r="H48" s="1"/>
      <c r="I48" s="1"/>
      <c r="J48" s="1"/>
      <c r="K48" s="2"/>
      <c r="L48" s="2"/>
      <c r="M48" s="2"/>
      <c r="N48" s="2"/>
      <c r="O48" s="3"/>
      <c r="P48" s="25" t="str">
        <f>IF(SUM(E48:O48)&gt;0,SUM(E48:O48),"")</f>
        <v/>
      </c>
      <c r="Q48" s="26" t="str">
        <f>IFERROR(D48*P48,"")</f>
        <v/>
      </c>
    </row>
    <row r="49" spans="1:17" ht="15" customHeight="1" x14ac:dyDescent="0.45">
      <c r="A49" s="77">
        <v>16</v>
      </c>
      <c r="B49" s="95" t="s">
        <v>38</v>
      </c>
      <c r="C49" s="96"/>
      <c r="D49" s="19"/>
      <c r="E49" s="20" t="s">
        <v>34</v>
      </c>
      <c r="F49" s="20" t="s">
        <v>35</v>
      </c>
      <c r="G49" s="20" t="s">
        <v>36</v>
      </c>
      <c r="H49" s="20" t="s">
        <v>37</v>
      </c>
      <c r="I49" s="20" t="s">
        <v>13</v>
      </c>
      <c r="J49" s="20" t="s">
        <v>14</v>
      </c>
      <c r="K49" s="20" t="s">
        <v>15</v>
      </c>
      <c r="L49" s="20" t="s">
        <v>16</v>
      </c>
      <c r="M49" s="20" t="s">
        <v>17</v>
      </c>
      <c r="N49" s="20" t="s">
        <v>18</v>
      </c>
      <c r="O49" s="21" t="s">
        <v>19</v>
      </c>
      <c r="P49" s="22"/>
      <c r="Q49" s="23"/>
    </row>
    <row r="50" spans="1:17" ht="24.75" customHeight="1" thickBot="1" x14ac:dyDescent="0.5">
      <c r="A50" s="78"/>
      <c r="B50" s="97"/>
      <c r="C50" s="98"/>
      <c r="D50" s="24">
        <f>74.8*1.21</f>
        <v>90.507999999999996</v>
      </c>
      <c r="E50" s="1"/>
      <c r="F50" s="1"/>
      <c r="G50" s="1"/>
      <c r="H50" s="1"/>
      <c r="I50" s="1"/>
      <c r="J50" s="1"/>
      <c r="K50" s="2"/>
      <c r="L50" s="2"/>
      <c r="M50" s="2"/>
      <c r="N50" s="2"/>
      <c r="O50" s="3"/>
      <c r="P50" s="25" t="str">
        <f>IF(SUM(E50:O50)&gt;0,SUM(E50:O50),"")</f>
        <v/>
      </c>
      <c r="Q50" s="26" t="str">
        <f>IFERROR(D50*P50,"")</f>
        <v/>
      </c>
    </row>
    <row r="51" spans="1:17" ht="15" customHeight="1" x14ac:dyDescent="0.45">
      <c r="A51" s="77">
        <v>17</v>
      </c>
      <c r="B51" s="95" t="s">
        <v>44</v>
      </c>
      <c r="C51" s="96"/>
      <c r="D51" s="19"/>
      <c r="E51" s="20" t="s">
        <v>34</v>
      </c>
      <c r="F51" s="20" t="s">
        <v>35</v>
      </c>
      <c r="G51" s="20" t="s">
        <v>36</v>
      </c>
      <c r="H51" s="20" t="s">
        <v>37</v>
      </c>
      <c r="I51" s="20" t="s">
        <v>13</v>
      </c>
      <c r="J51" s="20" t="s">
        <v>14</v>
      </c>
      <c r="K51" s="20" t="s">
        <v>15</v>
      </c>
      <c r="L51" s="20" t="s">
        <v>16</v>
      </c>
      <c r="M51" s="20" t="s">
        <v>17</v>
      </c>
      <c r="N51" s="20" t="s">
        <v>18</v>
      </c>
      <c r="O51" s="21" t="s">
        <v>19</v>
      </c>
      <c r="P51" s="22"/>
      <c r="Q51" s="23"/>
    </row>
    <row r="52" spans="1:17" ht="24.75" customHeight="1" thickBot="1" x14ac:dyDescent="0.5">
      <c r="A52" s="78"/>
      <c r="B52" s="97"/>
      <c r="C52" s="98"/>
      <c r="D52" s="24">
        <f>77.1*1.21</f>
        <v>93.290999999999997</v>
      </c>
      <c r="E52" s="1"/>
      <c r="F52" s="1"/>
      <c r="G52" s="1"/>
      <c r="H52" s="1"/>
      <c r="I52" s="1"/>
      <c r="J52" s="1"/>
      <c r="K52" s="2"/>
      <c r="L52" s="2"/>
      <c r="M52" s="2"/>
      <c r="N52" s="2"/>
      <c r="O52" s="3"/>
      <c r="P52" s="25" t="str">
        <f>IF(SUM(E52:O52)&gt;0,SUM(E52:O52),"")</f>
        <v/>
      </c>
      <c r="Q52" s="26" t="str">
        <f>IFERROR(D52*P52,"")</f>
        <v/>
      </c>
    </row>
    <row r="53" spans="1:17" ht="15" customHeight="1" x14ac:dyDescent="0.45">
      <c r="A53" s="77">
        <v>18</v>
      </c>
      <c r="B53" s="95" t="s">
        <v>43</v>
      </c>
      <c r="C53" s="96"/>
      <c r="D53" s="19"/>
      <c r="E53" s="20" t="s">
        <v>37</v>
      </c>
      <c r="F53" s="20" t="s">
        <v>13</v>
      </c>
      <c r="G53" s="20" t="s">
        <v>14</v>
      </c>
      <c r="H53" s="20" t="s">
        <v>15</v>
      </c>
      <c r="I53" s="20" t="s">
        <v>16</v>
      </c>
      <c r="J53" s="20" t="s">
        <v>17</v>
      </c>
      <c r="K53" s="20" t="s">
        <v>18</v>
      </c>
      <c r="L53" s="20" t="s">
        <v>19</v>
      </c>
      <c r="M53" s="83"/>
      <c r="N53" s="84"/>
      <c r="O53" s="84"/>
      <c r="P53" s="22"/>
      <c r="Q53" s="23"/>
    </row>
    <row r="54" spans="1:17" ht="24.75" customHeight="1" thickBot="1" x14ac:dyDescent="0.5">
      <c r="A54" s="78"/>
      <c r="B54" s="97"/>
      <c r="C54" s="98"/>
      <c r="D54" s="24">
        <f>252.95*1.21</f>
        <v>306.06950000000001</v>
      </c>
      <c r="E54" s="1"/>
      <c r="F54" s="1"/>
      <c r="G54" s="1"/>
      <c r="H54" s="1"/>
      <c r="I54" s="1"/>
      <c r="J54" s="1"/>
      <c r="K54" s="2"/>
      <c r="L54" s="2"/>
      <c r="M54" s="85"/>
      <c r="N54" s="86"/>
      <c r="O54" s="86"/>
      <c r="P54" s="25" t="str">
        <f>IF(SUM(E54:O54)&gt;0,SUM(E54:O54),"")</f>
        <v/>
      </c>
      <c r="Q54" s="26" t="str">
        <f>IFERROR(D54*P54,"")</f>
        <v/>
      </c>
    </row>
    <row r="55" spans="1:17" ht="15" customHeight="1" x14ac:dyDescent="0.45">
      <c r="A55" s="77">
        <v>19</v>
      </c>
      <c r="B55" s="95" t="s">
        <v>49</v>
      </c>
      <c r="C55" s="96"/>
      <c r="D55" s="19"/>
      <c r="E55" s="20" t="s">
        <v>13</v>
      </c>
      <c r="F55" s="20" t="s">
        <v>51</v>
      </c>
      <c r="G55" s="20" t="s">
        <v>52</v>
      </c>
      <c r="H55" s="83"/>
      <c r="I55" s="84"/>
      <c r="J55" s="84"/>
      <c r="K55" s="84"/>
      <c r="L55" s="84"/>
      <c r="M55" s="84"/>
      <c r="N55" s="84"/>
      <c r="O55" s="84"/>
      <c r="P55" s="22"/>
      <c r="Q55" s="23"/>
    </row>
    <row r="56" spans="1:17" ht="24.75" customHeight="1" thickBot="1" x14ac:dyDescent="0.5">
      <c r="A56" s="78"/>
      <c r="B56" s="97"/>
      <c r="C56" s="98"/>
      <c r="D56" s="24">
        <f>13.51*1.21</f>
        <v>16.347099999999998</v>
      </c>
      <c r="E56" s="1"/>
      <c r="F56" s="1"/>
      <c r="G56" s="1"/>
      <c r="H56" s="85"/>
      <c r="I56" s="86"/>
      <c r="J56" s="86"/>
      <c r="K56" s="86"/>
      <c r="L56" s="86"/>
      <c r="M56" s="86"/>
      <c r="N56" s="86"/>
      <c r="O56" s="86"/>
      <c r="P56" s="25" t="str">
        <f>IF(SUM(E56:O56)&gt;0,SUM(E56:O56),"")</f>
        <v/>
      </c>
      <c r="Q56" s="26" t="str">
        <f>IFERROR(D56*P56,"")</f>
        <v/>
      </c>
    </row>
    <row r="57" spans="1:17" ht="15" customHeight="1" x14ac:dyDescent="0.45">
      <c r="A57" s="77">
        <v>20</v>
      </c>
      <c r="B57" s="95" t="s">
        <v>50</v>
      </c>
      <c r="C57" s="96"/>
      <c r="D57" s="19"/>
      <c r="E57" s="20" t="s">
        <v>13</v>
      </c>
      <c r="F57" s="20" t="s">
        <v>51</v>
      </c>
      <c r="G57" s="20" t="s">
        <v>52</v>
      </c>
      <c r="H57" s="83"/>
      <c r="I57" s="84"/>
      <c r="J57" s="84"/>
      <c r="K57" s="84"/>
      <c r="L57" s="84"/>
      <c r="M57" s="84"/>
      <c r="N57" s="84"/>
      <c r="O57" s="84"/>
      <c r="P57" s="22"/>
      <c r="Q57" s="23"/>
    </row>
    <row r="58" spans="1:17" ht="24.75" customHeight="1" thickBot="1" x14ac:dyDescent="0.5">
      <c r="A58" s="78"/>
      <c r="B58" s="97"/>
      <c r="C58" s="98"/>
      <c r="D58" s="24">
        <f>13.51*1.21</f>
        <v>16.347099999999998</v>
      </c>
      <c r="E58" s="1"/>
      <c r="F58" s="1"/>
      <c r="G58" s="1"/>
      <c r="H58" s="85"/>
      <c r="I58" s="86"/>
      <c r="J58" s="86"/>
      <c r="K58" s="86"/>
      <c r="L58" s="86"/>
      <c r="M58" s="86"/>
      <c r="N58" s="86"/>
      <c r="O58" s="86"/>
      <c r="P58" s="25" t="str">
        <f>IF(SUM(E58:O58)&gt;0,SUM(E58:O58),"")</f>
        <v/>
      </c>
      <c r="Q58" s="26" t="str">
        <f>IFERROR(D58*P58,"")</f>
        <v/>
      </c>
    </row>
    <row r="59" spans="1:17" ht="15" customHeight="1" x14ac:dyDescent="0.45">
      <c r="A59" s="77">
        <v>21</v>
      </c>
      <c r="B59" s="95" t="s">
        <v>69</v>
      </c>
      <c r="C59" s="96"/>
      <c r="D59" s="19"/>
      <c r="E59" s="20" t="s">
        <v>64</v>
      </c>
      <c r="F59" s="20" t="s">
        <v>65</v>
      </c>
      <c r="G59" s="20" t="s">
        <v>66</v>
      </c>
      <c r="H59" s="20" t="s">
        <v>67</v>
      </c>
      <c r="I59" s="83"/>
      <c r="J59" s="84"/>
      <c r="K59" s="84"/>
      <c r="L59" s="84"/>
      <c r="M59" s="84"/>
      <c r="N59" s="84"/>
      <c r="O59" s="84"/>
      <c r="P59" s="22"/>
      <c r="Q59" s="23"/>
    </row>
    <row r="60" spans="1:17" ht="24.75" customHeight="1" thickBot="1" x14ac:dyDescent="0.5">
      <c r="A60" s="78"/>
      <c r="B60" s="97"/>
      <c r="C60" s="98"/>
      <c r="D60" s="24">
        <f>6.04*1.21</f>
        <v>7.3083999999999998</v>
      </c>
      <c r="E60" s="1"/>
      <c r="F60" s="1"/>
      <c r="G60" s="1"/>
      <c r="H60" s="1"/>
      <c r="I60" s="85"/>
      <c r="J60" s="86"/>
      <c r="K60" s="86"/>
      <c r="L60" s="86"/>
      <c r="M60" s="86"/>
      <c r="N60" s="86"/>
      <c r="O60" s="86"/>
      <c r="P60" s="25" t="str">
        <f>IF(SUM(E60:O60)&gt;0,SUM(E60:O60),"")</f>
        <v/>
      </c>
      <c r="Q60" s="26" t="str">
        <f>IFERROR(D60*P60,"")</f>
        <v/>
      </c>
    </row>
    <row r="61" spans="1:17" ht="15" customHeight="1" x14ac:dyDescent="0.45">
      <c r="A61" s="77">
        <v>22</v>
      </c>
      <c r="B61" s="95" t="s">
        <v>63</v>
      </c>
      <c r="C61" s="96"/>
      <c r="D61" s="19"/>
      <c r="E61" s="20" t="s">
        <v>64</v>
      </c>
      <c r="F61" s="20" t="s">
        <v>65</v>
      </c>
      <c r="G61" s="20" t="s">
        <v>66</v>
      </c>
      <c r="H61" s="20" t="s">
        <v>67</v>
      </c>
      <c r="I61" s="83"/>
      <c r="J61" s="84"/>
      <c r="K61" s="84"/>
      <c r="L61" s="84"/>
      <c r="M61" s="84"/>
      <c r="N61" s="84"/>
      <c r="O61" s="84"/>
      <c r="P61" s="22"/>
      <c r="Q61" s="23"/>
    </row>
    <row r="62" spans="1:17" ht="24.75" customHeight="1" thickBot="1" x14ac:dyDescent="0.5">
      <c r="A62" s="78"/>
      <c r="B62" s="97"/>
      <c r="C62" s="98"/>
      <c r="D62" s="24">
        <f>6.04*1.21</f>
        <v>7.3083999999999998</v>
      </c>
      <c r="E62" s="1"/>
      <c r="F62" s="1"/>
      <c r="G62" s="1"/>
      <c r="H62" s="1"/>
      <c r="I62" s="85"/>
      <c r="J62" s="86"/>
      <c r="K62" s="86"/>
      <c r="L62" s="86"/>
      <c r="M62" s="86"/>
      <c r="N62" s="86"/>
      <c r="O62" s="86"/>
      <c r="P62" s="25" t="str">
        <f>IF(SUM(E62:O62)&gt;0,SUM(E62:O62),"")</f>
        <v/>
      </c>
      <c r="Q62" s="26" t="str">
        <f>IFERROR(D62*P62,"")</f>
        <v/>
      </c>
    </row>
    <row r="63" spans="1:17" ht="15" customHeight="1" x14ac:dyDescent="0.45">
      <c r="A63" s="77">
        <v>23</v>
      </c>
      <c r="B63" s="95" t="s">
        <v>53</v>
      </c>
      <c r="C63" s="96"/>
      <c r="D63" s="19"/>
      <c r="E63" s="87" t="s">
        <v>54</v>
      </c>
      <c r="F63" s="88"/>
      <c r="G63" s="83"/>
      <c r="H63" s="84"/>
      <c r="I63" s="84"/>
      <c r="J63" s="84"/>
      <c r="K63" s="84"/>
      <c r="L63" s="84"/>
      <c r="M63" s="84"/>
      <c r="N63" s="84"/>
      <c r="O63" s="84"/>
      <c r="P63" s="22"/>
      <c r="Q63" s="23"/>
    </row>
    <row r="64" spans="1:17" ht="24.75" customHeight="1" thickBot="1" x14ac:dyDescent="0.5">
      <c r="A64" s="78"/>
      <c r="B64" s="97"/>
      <c r="C64" s="98"/>
      <c r="D64" s="24">
        <f>6*1.21</f>
        <v>7.26</v>
      </c>
      <c r="E64" s="89"/>
      <c r="F64" s="90"/>
      <c r="G64" s="85"/>
      <c r="H64" s="86"/>
      <c r="I64" s="86"/>
      <c r="J64" s="86"/>
      <c r="K64" s="86"/>
      <c r="L64" s="86"/>
      <c r="M64" s="86"/>
      <c r="N64" s="86"/>
      <c r="O64" s="86"/>
      <c r="P64" s="25" t="str">
        <f>IF(SUM(E64:O64)&gt;0,SUM(E64:O64),"")</f>
        <v/>
      </c>
      <c r="Q64" s="26" t="str">
        <f>IFERROR(D64*P64,"")</f>
        <v/>
      </c>
    </row>
    <row r="65" spans="1:18" ht="15" customHeight="1" x14ac:dyDescent="0.45">
      <c r="A65" s="77">
        <v>24</v>
      </c>
      <c r="B65" s="95" t="s">
        <v>70</v>
      </c>
      <c r="C65" s="96"/>
      <c r="D65" s="19"/>
      <c r="E65" s="87" t="s">
        <v>54</v>
      </c>
      <c r="F65" s="88"/>
      <c r="G65" s="83"/>
      <c r="H65" s="84"/>
      <c r="I65" s="84"/>
      <c r="J65" s="84"/>
      <c r="K65" s="84"/>
      <c r="L65" s="84"/>
      <c r="M65" s="84"/>
      <c r="N65" s="84"/>
      <c r="O65" s="84"/>
      <c r="P65" s="22"/>
      <c r="Q65" s="23"/>
    </row>
    <row r="66" spans="1:18" ht="24.75" customHeight="1" thickBot="1" x14ac:dyDescent="0.5">
      <c r="A66" s="78"/>
      <c r="B66" s="97"/>
      <c r="C66" s="98"/>
      <c r="D66" s="24">
        <f>9.88*1.21</f>
        <v>11.954800000000001</v>
      </c>
      <c r="E66" s="89"/>
      <c r="F66" s="90"/>
      <c r="G66" s="85"/>
      <c r="H66" s="86"/>
      <c r="I66" s="86"/>
      <c r="J66" s="86"/>
      <c r="K66" s="86"/>
      <c r="L66" s="86"/>
      <c r="M66" s="86"/>
      <c r="N66" s="86"/>
      <c r="O66" s="86"/>
      <c r="P66" s="28" t="str">
        <f>IF(SUM(E66:O66)&gt;0,SUM(E66:O66),"")</f>
        <v/>
      </c>
      <c r="Q66" s="26" t="str">
        <f>IFERROR(D66*P66,"")</f>
        <v/>
      </c>
    </row>
    <row r="67" spans="1:18" ht="14.65" thickBot="1" x14ac:dyDescent="0.5"/>
    <row r="68" spans="1:18" ht="32.65" thickBot="1" x14ac:dyDescent="1">
      <c r="A68" s="29" t="s">
        <v>74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1"/>
    </row>
    <row r="69" spans="1:18" ht="15" customHeight="1" thickBot="1" x14ac:dyDescent="0.5">
      <c r="A69" s="32" t="s">
        <v>20</v>
      </c>
      <c r="B69" s="101" t="s">
        <v>0</v>
      </c>
      <c r="C69" s="102"/>
      <c r="D69" s="33" t="s">
        <v>4</v>
      </c>
      <c r="E69" s="99" t="s">
        <v>1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34" t="s">
        <v>3</v>
      </c>
      <c r="Q69" s="35" t="s">
        <v>2</v>
      </c>
    </row>
    <row r="70" spans="1:18" ht="15" customHeight="1" x14ac:dyDescent="0.45">
      <c r="A70" s="77">
        <v>25</v>
      </c>
      <c r="B70" s="95" t="s">
        <v>39</v>
      </c>
      <c r="C70" s="96"/>
      <c r="D70" s="19"/>
      <c r="E70" s="20" t="s">
        <v>37</v>
      </c>
      <c r="F70" s="20" t="s">
        <v>13</v>
      </c>
      <c r="G70" s="20" t="s">
        <v>14</v>
      </c>
      <c r="H70" s="20" t="s">
        <v>15</v>
      </c>
      <c r="I70" s="20" t="s">
        <v>16</v>
      </c>
      <c r="J70" s="20" t="s">
        <v>17</v>
      </c>
      <c r="K70" s="20" t="s">
        <v>18</v>
      </c>
      <c r="L70" s="20" t="s">
        <v>19</v>
      </c>
      <c r="M70" s="20" t="s">
        <v>40</v>
      </c>
      <c r="N70" s="20" t="s">
        <v>41</v>
      </c>
      <c r="O70" s="20" t="s">
        <v>42</v>
      </c>
      <c r="P70" s="22"/>
      <c r="Q70" s="23"/>
    </row>
    <row r="71" spans="1:18" ht="24.75" customHeight="1" thickBot="1" x14ac:dyDescent="0.5">
      <c r="A71" s="78"/>
      <c r="B71" s="97"/>
      <c r="C71" s="98"/>
      <c r="D71" s="24">
        <f>48.65*1.21</f>
        <v>58.866499999999995</v>
      </c>
      <c r="E71" s="1"/>
      <c r="F71" s="1"/>
      <c r="G71" s="1"/>
      <c r="H71" s="1"/>
      <c r="I71" s="1"/>
      <c r="J71" s="1"/>
      <c r="K71" s="2"/>
      <c r="L71" s="2"/>
      <c r="M71" s="2"/>
      <c r="N71" s="2"/>
      <c r="O71" s="2"/>
      <c r="P71" s="25" t="str">
        <f>IF(SUM(E71:O71)&gt;0,SUM(E71:O71),"")</f>
        <v/>
      </c>
      <c r="Q71" s="26" t="str">
        <f>IFERROR(D71*P71,"")</f>
        <v/>
      </c>
    </row>
    <row r="72" spans="1:18" ht="15" customHeight="1" x14ac:dyDescent="0.45">
      <c r="A72" s="77">
        <v>26</v>
      </c>
      <c r="B72" s="95" t="s">
        <v>68</v>
      </c>
      <c r="C72" s="96"/>
      <c r="D72" s="19"/>
      <c r="E72" s="20" t="s">
        <v>37</v>
      </c>
      <c r="F72" s="20" t="s">
        <v>13</v>
      </c>
      <c r="G72" s="20" t="s">
        <v>14</v>
      </c>
      <c r="H72" s="20" t="s">
        <v>15</v>
      </c>
      <c r="I72" s="20" t="s">
        <v>16</v>
      </c>
      <c r="J72" s="20" t="s">
        <v>17</v>
      </c>
      <c r="K72" s="20" t="s">
        <v>18</v>
      </c>
      <c r="L72" s="20" t="s">
        <v>19</v>
      </c>
      <c r="M72" s="20" t="s">
        <v>40</v>
      </c>
      <c r="N72" s="20" t="s">
        <v>41</v>
      </c>
      <c r="O72" s="21" t="s">
        <v>42</v>
      </c>
      <c r="P72" s="22"/>
      <c r="Q72" s="23"/>
    </row>
    <row r="73" spans="1:18" ht="24.75" customHeight="1" thickBot="1" x14ac:dyDescent="0.5">
      <c r="A73" s="78"/>
      <c r="B73" s="97"/>
      <c r="C73" s="98"/>
      <c r="D73" s="24">
        <f>48.65*1.21</f>
        <v>58.866499999999995</v>
      </c>
      <c r="E73" s="1"/>
      <c r="F73" s="1"/>
      <c r="G73" s="1"/>
      <c r="H73" s="1"/>
      <c r="I73" s="1"/>
      <c r="J73" s="1"/>
      <c r="K73" s="2"/>
      <c r="L73" s="2"/>
      <c r="M73" s="2"/>
      <c r="N73" s="2"/>
      <c r="O73" s="3"/>
      <c r="P73" s="25" t="str">
        <f>IF(SUM(E73:O73)&gt;0,SUM(E73:O73),"")</f>
        <v/>
      </c>
      <c r="Q73" s="26" t="str">
        <f>IFERROR(D73*P73,"")</f>
        <v/>
      </c>
    </row>
    <row r="74" spans="1:18" ht="15" customHeight="1" x14ac:dyDescent="0.45">
      <c r="A74" s="77">
        <v>27</v>
      </c>
      <c r="B74" s="95" t="s">
        <v>47</v>
      </c>
      <c r="C74" s="96"/>
      <c r="D74" s="19"/>
      <c r="E74" s="20" t="s">
        <v>37</v>
      </c>
      <c r="F74" s="20" t="s">
        <v>13</v>
      </c>
      <c r="G74" s="20" t="s">
        <v>14</v>
      </c>
      <c r="H74" s="20" t="s">
        <v>15</v>
      </c>
      <c r="I74" s="20" t="s">
        <v>16</v>
      </c>
      <c r="J74" s="20" t="s">
        <v>17</v>
      </c>
      <c r="K74" s="20" t="s">
        <v>18</v>
      </c>
      <c r="L74" s="20" t="s">
        <v>19</v>
      </c>
      <c r="M74" s="20" t="s">
        <v>40</v>
      </c>
      <c r="N74" s="20" t="s">
        <v>41</v>
      </c>
      <c r="O74" s="21" t="s">
        <v>42</v>
      </c>
      <c r="P74" s="22"/>
      <c r="Q74" s="23"/>
    </row>
    <row r="75" spans="1:18" ht="24.75" customHeight="1" thickBot="1" x14ac:dyDescent="0.5">
      <c r="A75" s="78"/>
      <c r="B75" s="97"/>
      <c r="C75" s="98"/>
      <c r="D75" s="24">
        <f>40.96*1.21</f>
        <v>49.561599999999999</v>
      </c>
      <c r="E75" s="1"/>
      <c r="F75" s="1"/>
      <c r="G75" s="1"/>
      <c r="H75" s="1"/>
      <c r="I75" s="1"/>
      <c r="J75" s="1"/>
      <c r="K75" s="2"/>
      <c r="L75" s="2"/>
      <c r="M75" s="2"/>
      <c r="N75" s="2"/>
      <c r="O75" s="3"/>
      <c r="P75" s="28" t="str">
        <f>IF(SUM(E75:O75)&gt;0,SUM(E75:O75),"")</f>
        <v/>
      </c>
      <c r="Q75" s="26" t="str">
        <f>IFERROR(D75*P75,"")</f>
        <v/>
      </c>
    </row>
    <row r="76" spans="1:18" ht="15" customHeight="1" x14ac:dyDescent="0.45">
      <c r="A76" s="77">
        <v>28</v>
      </c>
      <c r="B76" s="95" t="s">
        <v>48</v>
      </c>
      <c r="C76" s="96"/>
      <c r="D76" s="19"/>
      <c r="E76" s="20" t="s">
        <v>37</v>
      </c>
      <c r="F76" s="20" t="s">
        <v>13</v>
      </c>
      <c r="G76" s="20" t="s">
        <v>14</v>
      </c>
      <c r="H76" s="20" t="s">
        <v>15</v>
      </c>
      <c r="I76" s="20" t="s">
        <v>16</v>
      </c>
      <c r="J76" s="20" t="s">
        <v>17</v>
      </c>
      <c r="K76" s="20" t="s">
        <v>18</v>
      </c>
      <c r="L76" s="20" t="s">
        <v>19</v>
      </c>
      <c r="M76" s="20" t="s">
        <v>40</v>
      </c>
      <c r="N76" s="20" t="s">
        <v>41</v>
      </c>
      <c r="O76" s="21" t="s">
        <v>42</v>
      </c>
      <c r="P76" s="22"/>
      <c r="Q76" s="23"/>
      <c r="R76" s="27"/>
    </row>
    <row r="77" spans="1:18" ht="24.75" customHeight="1" thickBot="1" x14ac:dyDescent="0.5">
      <c r="A77" s="78"/>
      <c r="B77" s="97"/>
      <c r="C77" s="98"/>
      <c r="D77" s="24">
        <f>38*1.21</f>
        <v>45.98</v>
      </c>
      <c r="E77" s="1"/>
      <c r="F77" s="1"/>
      <c r="G77" s="1"/>
      <c r="H77" s="1"/>
      <c r="I77" s="1"/>
      <c r="J77" s="1"/>
      <c r="K77" s="2"/>
      <c r="L77" s="2"/>
      <c r="M77" s="2"/>
      <c r="N77" s="2"/>
      <c r="O77" s="3"/>
      <c r="P77" s="25" t="str">
        <f>IF(SUM(E77:O77)&gt;0,SUM(E77:O77),"")</f>
        <v/>
      </c>
      <c r="Q77" s="26" t="str">
        <f>IFERROR(D77*P77,"")</f>
        <v/>
      </c>
      <c r="R77" s="27"/>
    </row>
    <row r="78" spans="1:18" ht="15" customHeight="1" x14ac:dyDescent="0.45">
      <c r="A78" s="77">
        <v>29</v>
      </c>
      <c r="B78" s="95" t="s">
        <v>38</v>
      </c>
      <c r="C78" s="96"/>
      <c r="D78" s="19"/>
      <c r="E78" s="20" t="s">
        <v>34</v>
      </c>
      <c r="F78" s="20" t="s">
        <v>35</v>
      </c>
      <c r="G78" s="20" t="s">
        <v>36</v>
      </c>
      <c r="H78" s="20" t="s">
        <v>37</v>
      </c>
      <c r="I78" s="20" t="s">
        <v>13</v>
      </c>
      <c r="J78" s="20" t="s">
        <v>14</v>
      </c>
      <c r="K78" s="20" t="s">
        <v>15</v>
      </c>
      <c r="L78" s="20" t="s">
        <v>16</v>
      </c>
      <c r="M78" s="20" t="s">
        <v>17</v>
      </c>
      <c r="N78" s="20" t="s">
        <v>18</v>
      </c>
      <c r="O78" s="21" t="s">
        <v>19</v>
      </c>
      <c r="P78" s="22"/>
      <c r="Q78" s="23"/>
    </row>
    <row r="79" spans="1:18" ht="24.75" customHeight="1" thickBot="1" x14ac:dyDescent="0.5">
      <c r="A79" s="78"/>
      <c r="B79" s="97"/>
      <c r="C79" s="98"/>
      <c r="D79" s="24">
        <f>74.8*1.21</f>
        <v>90.507999999999996</v>
      </c>
      <c r="E79" s="1"/>
      <c r="F79" s="1"/>
      <c r="G79" s="1"/>
      <c r="H79" s="1"/>
      <c r="I79" s="1"/>
      <c r="J79" s="1"/>
      <c r="K79" s="2"/>
      <c r="L79" s="2"/>
      <c r="M79" s="2"/>
      <c r="N79" s="2"/>
      <c r="O79" s="3"/>
      <c r="P79" s="25" t="str">
        <f>IF(SUM(E79:O79)&gt;0,SUM(E79:O79),"")</f>
        <v/>
      </c>
      <c r="Q79" s="26" t="str">
        <f>IFERROR(D79*P79,"")</f>
        <v/>
      </c>
    </row>
    <row r="80" spans="1:18" ht="15" customHeight="1" x14ac:dyDescent="0.45">
      <c r="A80" s="77">
        <v>30</v>
      </c>
      <c r="B80" s="95" t="s">
        <v>49</v>
      </c>
      <c r="C80" s="96"/>
      <c r="D80" s="19"/>
      <c r="E80" s="20" t="s">
        <v>13</v>
      </c>
      <c r="F80" s="20" t="s">
        <v>51</v>
      </c>
      <c r="G80" s="20" t="s">
        <v>52</v>
      </c>
      <c r="H80" s="83"/>
      <c r="I80" s="84"/>
      <c r="J80" s="84"/>
      <c r="K80" s="84"/>
      <c r="L80" s="84"/>
      <c r="M80" s="84"/>
      <c r="N80" s="84"/>
      <c r="O80" s="84"/>
      <c r="P80" s="22"/>
      <c r="Q80" s="23"/>
    </row>
    <row r="81" spans="1:17" ht="24.75" customHeight="1" thickBot="1" x14ac:dyDescent="0.5">
      <c r="A81" s="78"/>
      <c r="B81" s="97"/>
      <c r="C81" s="98"/>
      <c r="D81" s="24">
        <f>13.51*1.21</f>
        <v>16.347099999999998</v>
      </c>
      <c r="E81" s="1"/>
      <c r="F81" s="1"/>
      <c r="G81" s="1"/>
      <c r="H81" s="85"/>
      <c r="I81" s="86"/>
      <c r="J81" s="86"/>
      <c r="K81" s="86"/>
      <c r="L81" s="86"/>
      <c r="M81" s="86"/>
      <c r="N81" s="86"/>
      <c r="O81" s="86"/>
      <c r="P81" s="25" t="str">
        <f>IF(SUM(E81:O81)&gt;0,SUM(E81:O81),"")</f>
        <v/>
      </c>
      <c r="Q81" s="26" t="str">
        <f>IFERROR(D81*P81,"")</f>
        <v/>
      </c>
    </row>
    <row r="82" spans="1:17" ht="15" customHeight="1" x14ac:dyDescent="0.45">
      <c r="A82" s="77">
        <v>31</v>
      </c>
      <c r="B82" s="95" t="s">
        <v>50</v>
      </c>
      <c r="C82" s="96"/>
      <c r="D82" s="19"/>
      <c r="E82" s="20" t="s">
        <v>13</v>
      </c>
      <c r="F82" s="20" t="s">
        <v>51</v>
      </c>
      <c r="G82" s="20" t="s">
        <v>52</v>
      </c>
      <c r="H82" s="83"/>
      <c r="I82" s="84"/>
      <c r="J82" s="84"/>
      <c r="K82" s="84"/>
      <c r="L82" s="84"/>
      <c r="M82" s="84"/>
      <c r="N82" s="84"/>
      <c r="O82" s="84"/>
      <c r="P82" s="22"/>
      <c r="Q82" s="23"/>
    </row>
    <row r="83" spans="1:17" ht="24.75" customHeight="1" thickBot="1" x14ac:dyDescent="0.5">
      <c r="A83" s="78"/>
      <c r="B83" s="97"/>
      <c r="C83" s="98"/>
      <c r="D83" s="24">
        <f>13.51*1.21</f>
        <v>16.347099999999998</v>
      </c>
      <c r="E83" s="1"/>
      <c r="F83" s="1"/>
      <c r="G83" s="1"/>
      <c r="H83" s="85"/>
      <c r="I83" s="86"/>
      <c r="J83" s="86"/>
      <c r="K83" s="86"/>
      <c r="L83" s="86"/>
      <c r="M83" s="86"/>
      <c r="N83" s="86"/>
      <c r="O83" s="86"/>
      <c r="P83" s="25" t="str">
        <f>IF(SUM(E83:O83)&gt;0,SUM(E83:O83),"")</f>
        <v/>
      </c>
      <c r="Q83" s="26" t="str">
        <f>IFERROR(D83*P83,"")</f>
        <v/>
      </c>
    </row>
    <row r="84" spans="1:17" ht="15" customHeight="1" x14ac:dyDescent="0.45">
      <c r="A84" s="77">
        <v>32</v>
      </c>
      <c r="B84" s="95" t="s">
        <v>69</v>
      </c>
      <c r="C84" s="96"/>
      <c r="D84" s="19"/>
      <c r="E84" s="20" t="s">
        <v>64</v>
      </c>
      <c r="F84" s="20" t="s">
        <v>65</v>
      </c>
      <c r="G84" s="20" t="s">
        <v>66</v>
      </c>
      <c r="H84" s="20" t="s">
        <v>67</v>
      </c>
      <c r="I84" s="83"/>
      <c r="J84" s="84"/>
      <c r="K84" s="84"/>
      <c r="L84" s="84"/>
      <c r="M84" s="84"/>
      <c r="N84" s="84"/>
      <c r="O84" s="84"/>
      <c r="P84" s="22"/>
      <c r="Q84" s="23"/>
    </row>
    <row r="85" spans="1:17" ht="24.75" customHeight="1" thickBot="1" x14ac:dyDescent="0.5">
      <c r="A85" s="78"/>
      <c r="B85" s="97"/>
      <c r="C85" s="98"/>
      <c r="D85" s="24">
        <f>6.04*1.21</f>
        <v>7.3083999999999998</v>
      </c>
      <c r="E85" s="1"/>
      <c r="F85" s="1"/>
      <c r="G85" s="1"/>
      <c r="H85" s="1"/>
      <c r="I85" s="85"/>
      <c r="J85" s="86"/>
      <c r="K85" s="86"/>
      <c r="L85" s="86"/>
      <c r="M85" s="86"/>
      <c r="N85" s="86"/>
      <c r="O85" s="86"/>
      <c r="P85" s="25" t="str">
        <f>IF(SUM(E85:O85)&gt;0,SUM(E85:O85),"")</f>
        <v/>
      </c>
      <c r="Q85" s="26" t="str">
        <f>IFERROR(D85*P85,"")</f>
        <v/>
      </c>
    </row>
    <row r="86" spans="1:17" ht="15" customHeight="1" x14ac:dyDescent="0.45">
      <c r="A86" s="77">
        <v>33</v>
      </c>
      <c r="B86" s="95" t="s">
        <v>63</v>
      </c>
      <c r="C86" s="96"/>
      <c r="D86" s="19"/>
      <c r="E86" s="20" t="s">
        <v>64</v>
      </c>
      <c r="F86" s="20" t="s">
        <v>65</v>
      </c>
      <c r="G86" s="20" t="s">
        <v>66</v>
      </c>
      <c r="H86" s="20" t="s">
        <v>67</v>
      </c>
      <c r="I86" s="83"/>
      <c r="J86" s="84"/>
      <c r="K86" s="84"/>
      <c r="L86" s="84"/>
      <c r="M86" s="84"/>
      <c r="N86" s="84"/>
      <c r="O86" s="84"/>
      <c r="P86" s="22"/>
      <c r="Q86" s="23"/>
    </row>
    <row r="87" spans="1:17" ht="24.75" customHeight="1" thickBot="1" x14ac:dyDescent="0.5">
      <c r="A87" s="78"/>
      <c r="B87" s="97"/>
      <c r="C87" s="98"/>
      <c r="D87" s="24">
        <f>6.04*1.21</f>
        <v>7.3083999999999998</v>
      </c>
      <c r="E87" s="1"/>
      <c r="F87" s="1"/>
      <c r="G87" s="1"/>
      <c r="H87" s="1"/>
      <c r="I87" s="85"/>
      <c r="J87" s="86"/>
      <c r="K87" s="86"/>
      <c r="L87" s="86"/>
      <c r="M87" s="86"/>
      <c r="N87" s="86"/>
      <c r="O87" s="86"/>
      <c r="P87" s="25" t="str">
        <f>IF(SUM(E87:O87)&gt;0,SUM(E87:O87),"")</f>
        <v/>
      </c>
      <c r="Q87" s="26" t="str">
        <f>IFERROR(D87*P87,"")</f>
        <v/>
      </c>
    </row>
    <row r="88" spans="1:17" ht="15" customHeight="1" x14ac:dyDescent="0.45">
      <c r="A88" s="77">
        <v>34</v>
      </c>
      <c r="B88" s="95" t="s">
        <v>53</v>
      </c>
      <c r="C88" s="96"/>
      <c r="D88" s="19"/>
      <c r="E88" s="87" t="s">
        <v>54</v>
      </c>
      <c r="F88" s="88"/>
      <c r="G88" s="83"/>
      <c r="H88" s="84"/>
      <c r="I88" s="84"/>
      <c r="J88" s="84"/>
      <c r="K88" s="84"/>
      <c r="L88" s="84"/>
      <c r="M88" s="84"/>
      <c r="N88" s="84"/>
      <c r="O88" s="84"/>
      <c r="P88" s="22"/>
      <c r="Q88" s="23"/>
    </row>
    <row r="89" spans="1:17" ht="24.75" customHeight="1" thickBot="1" x14ac:dyDescent="0.5">
      <c r="A89" s="78"/>
      <c r="B89" s="97"/>
      <c r="C89" s="98"/>
      <c r="D89" s="24">
        <f>6*1.21</f>
        <v>7.26</v>
      </c>
      <c r="E89" s="89"/>
      <c r="F89" s="90"/>
      <c r="G89" s="85"/>
      <c r="H89" s="86"/>
      <c r="I89" s="86"/>
      <c r="J89" s="86"/>
      <c r="K89" s="86"/>
      <c r="L89" s="86"/>
      <c r="M89" s="86"/>
      <c r="N89" s="86"/>
      <c r="O89" s="86"/>
      <c r="P89" s="25" t="str">
        <f>IF(SUM(E89:O89)&gt;0,SUM(E89:O89),"")</f>
        <v/>
      </c>
      <c r="Q89" s="26" t="str">
        <f>IFERROR(D89*P89,"")</f>
        <v/>
      </c>
    </row>
    <row r="90" spans="1:17" ht="15" customHeight="1" x14ac:dyDescent="0.45">
      <c r="A90" s="77">
        <v>35</v>
      </c>
      <c r="B90" s="95" t="s">
        <v>70</v>
      </c>
      <c r="C90" s="96"/>
      <c r="D90" s="19"/>
      <c r="E90" s="87" t="s">
        <v>54</v>
      </c>
      <c r="F90" s="88"/>
      <c r="G90" s="83"/>
      <c r="H90" s="84"/>
      <c r="I90" s="84"/>
      <c r="J90" s="84"/>
      <c r="K90" s="84"/>
      <c r="L90" s="84"/>
      <c r="M90" s="84"/>
      <c r="N90" s="84"/>
      <c r="O90" s="84"/>
      <c r="P90" s="22"/>
      <c r="Q90" s="23"/>
    </row>
    <row r="91" spans="1:17" ht="24.75" customHeight="1" thickBot="1" x14ac:dyDescent="0.5">
      <c r="A91" s="78"/>
      <c r="B91" s="97"/>
      <c r="C91" s="98"/>
      <c r="D91" s="24">
        <f>9.88*1.21</f>
        <v>11.954800000000001</v>
      </c>
      <c r="E91" s="89"/>
      <c r="F91" s="90"/>
      <c r="G91" s="85"/>
      <c r="H91" s="86"/>
      <c r="I91" s="86"/>
      <c r="J91" s="86"/>
      <c r="K91" s="86"/>
      <c r="L91" s="86"/>
      <c r="M91" s="86"/>
      <c r="N91" s="86"/>
      <c r="O91" s="86"/>
      <c r="P91" s="28" t="str">
        <f>IF(SUM(E91:O91)&gt;0,SUM(E91:O91),"")</f>
        <v/>
      </c>
      <c r="Q91" s="26" t="str">
        <f>IFERROR(D91*P91,"")</f>
        <v/>
      </c>
    </row>
    <row r="92" spans="1:17" ht="14.65" thickBot="1" x14ac:dyDescent="0.5"/>
    <row r="93" spans="1:17" ht="32.65" thickBot="1" x14ac:dyDescent="1">
      <c r="A93" s="36" t="s">
        <v>72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8"/>
    </row>
    <row r="94" spans="1:17" ht="15" customHeight="1" thickBot="1" x14ac:dyDescent="0.5">
      <c r="A94" s="39" t="s">
        <v>20</v>
      </c>
      <c r="B94" s="105" t="s">
        <v>0</v>
      </c>
      <c r="C94" s="106"/>
      <c r="D94" s="40" t="s">
        <v>4</v>
      </c>
      <c r="E94" s="103" t="s">
        <v>1</v>
      </c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41" t="s">
        <v>3</v>
      </c>
      <c r="Q94" s="42" t="s">
        <v>2</v>
      </c>
    </row>
    <row r="95" spans="1:17" ht="15" customHeight="1" x14ac:dyDescent="0.45">
      <c r="A95" s="77">
        <v>36</v>
      </c>
      <c r="B95" s="95" t="s">
        <v>73</v>
      </c>
      <c r="C95" s="96"/>
      <c r="D95" s="19"/>
      <c r="E95" s="20" t="s">
        <v>37</v>
      </c>
      <c r="F95" s="20" t="s">
        <v>13</v>
      </c>
      <c r="G95" s="20" t="s">
        <v>14</v>
      </c>
      <c r="H95" s="20" t="s">
        <v>15</v>
      </c>
      <c r="I95" s="20" t="s">
        <v>16</v>
      </c>
      <c r="J95" s="20" t="s">
        <v>17</v>
      </c>
      <c r="K95" s="20" t="s">
        <v>18</v>
      </c>
      <c r="L95" s="20" t="s">
        <v>19</v>
      </c>
      <c r="M95" s="20" t="s">
        <v>40</v>
      </c>
      <c r="N95" s="20" t="s">
        <v>41</v>
      </c>
      <c r="O95" s="21" t="s">
        <v>42</v>
      </c>
      <c r="P95" s="22"/>
      <c r="Q95" s="23"/>
    </row>
    <row r="96" spans="1:17" ht="24.75" customHeight="1" thickBot="1" x14ac:dyDescent="0.5">
      <c r="A96" s="78"/>
      <c r="B96" s="97"/>
      <c r="C96" s="98"/>
      <c r="D96" s="24">
        <f>48.65*1.21</f>
        <v>58.866499999999995</v>
      </c>
      <c r="E96" s="1"/>
      <c r="F96" s="1"/>
      <c r="G96" s="1"/>
      <c r="H96" s="1"/>
      <c r="I96" s="1"/>
      <c r="J96" s="1"/>
      <c r="K96" s="2"/>
      <c r="L96" s="2"/>
      <c r="M96" s="2"/>
      <c r="N96" s="2"/>
      <c r="O96" s="3"/>
      <c r="P96" s="25" t="str">
        <f>IF(SUM(E96:O96)&gt;0,SUM(E96:O96),"")</f>
        <v/>
      </c>
      <c r="Q96" s="26" t="str">
        <f>IFERROR(D96*P96,"")</f>
        <v/>
      </c>
    </row>
    <row r="97" spans="1:18" ht="15" customHeight="1" x14ac:dyDescent="0.45">
      <c r="A97" s="77">
        <v>37</v>
      </c>
      <c r="B97" s="95" t="s">
        <v>48</v>
      </c>
      <c r="C97" s="96"/>
      <c r="D97" s="19"/>
      <c r="E97" s="20" t="s">
        <v>37</v>
      </c>
      <c r="F97" s="20" t="s">
        <v>13</v>
      </c>
      <c r="G97" s="20" t="s">
        <v>14</v>
      </c>
      <c r="H97" s="20" t="s">
        <v>15</v>
      </c>
      <c r="I97" s="20" t="s">
        <v>16</v>
      </c>
      <c r="J97" s="20" t="s">
        <v>17</v>
      </c>
      <c r="K97" s="20" t="s">
        <v>18</v>
      </c>
      <c r="L97" s="20" t="s">
        <v>19</v>
      </c>
      <c r="M97" s="20" t="s">
        <v>40</v>
      </c>
      <c r="N97" s="20" t="s">
        <v>41</v>
      </c>
      <c r="O97" s="21" t="s">
        <v>42</v>
      </c>
      <c r="P97" s="22"/>
      <c r="Q97" s="23"/>
      <c r="R97" s="27"/>
    </row>
    <row r="98" spans="1:18" ht="24.75" customHeight="1" thickBot="1" x14ac:dyDescent="0.5">
      <c r="A98" s="78"/>
      <c r="B98" s="97"/>
      <c r="C98" s="98"/>
      <c r="D98" s="24">
        <f>38*1.21</f>
        <v>45.98</v>
      </c>
      <c r="E98" s="1"/>
      <c r="F98" s="1"/>
      <c r="G98" s="1"/>
      <c r="H98" s="1"/>
      <c r="I98" s="1"/>
      <c r="J98" s="1"/>
      <c r="K98" s="2"/>
      <c r="L98" s="2"/>
      <c r="M98" s="2"/>
      <c r="N98" s="2"/>
      <c r="O98" s="3"/>
      <c r="P98" s="25" t="str">
        <f>IF(SUM(E98:O98)&gt;0,SUM(E98:O98),"")</f>
        <v/>
      </c>
      <c r="Q98" s="26" t="str">
        <f>IFERROR(D98*P98,"")</f>
        <v/>
      </c>
      <c r="R98" s="27"/>
    </row>
    <row r="99" spans="1:18" ht="15" customHeight="1" x14ac:dyDescent="0.45">
      <c r="A99" s="77">
        <v>38</v>
      </c>
      <c r="B99" s="95" t="s">
        <v>44</v>
      </c>
      <c r="C99" s="96"/>
      <c r="D99" s="19"/>
      <c r="E99" s="20" t="s">
        <v>34</v>
      </c>
      <c r="F99" s="20" t="s">
        <v>35</v>
      </c>
      <c r="G99" s="20" t="s">
        <v>36</v>
      </c>
      <c r="H99" s="20" t="s">
        <v>37</v>
      </c>
      <c r="I99" s="20" t="s">
        <v>13</v>
      </c>
      <c r="J99" s="20" t="s">
        <v>14</v>
      </c>
      <c r="K99" s="20" t="s">
        <v>15</v>
      </c>
      <c r="L99" s="20" t="s">
        <v>16</v>
      </c>
      <c r="M99" s="20" t="s">
        <v>17</v>
      </c>
      <c r="N99" s="20" t="s">
        <v>18</v>
      </c>
      <c r="O99" s="21" t="s">
        <v>19</v>
      </c>
      <c r="P99" s="22"/>
      <c r="Q99" s="23"/>
    </row>
    <row r="100" spans="1:18" ht="24.75" customHeight="1" thickBot="1" x14ac:dyDescent="0.5">
      <c r="A100" s="78"/>
      <c r="B100" s="97"/>
      <c r="C100" s="98"/>
      <c r="D100" s="24">
        <f>77.1*1.21</f>
        <v>93.290999999999997</v>
      </c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3"/>
      <c r="P100" s="25" t="str">
        <f>IF(SUM(E100:O100)&gt;0,SUM(E100:O100),"")</f>
        <v/>
      </c>
      <c r="Q100" s="26" t="str">
        <f>IFERROR(D100*P100,"")</f>
        <v/>
      </c>
    </row>
    <row r="101" spans="1:18" ht="15" customHeight="1" x14ac:dyDescent="0.45">
      <c r="A101" s="77">
        <v>39</v>
      </c>
      <c r="B101" s="95" t="s">
        <v>43</v>
      </c>
      <c r="C101" s="96"/>
      <c r="D101" s="19"/>
      <c r="E101" s="20" t="s">
        <v>37</v>
      </c>
      <c r="F101" s="20" t="s">
        <v>13</v>
      </c>
      <c r="G101" s="20" t="s">
        <v>14</v>
      </c>
      <c r="H101" s="20" t="s">
        <v>15</v>
      </c>
      <c r="I101" s="20" t="s">
        <v>16</v>
      </c>
      <c r="J101" s="20" t="s">
        <v>17</v>
      </c>
      <c r="K101" s="20" t="s">
        <v>18</v>
      </c>
      <c r="L101" s="20" t="s">
        <v>19</v>
      </c>
      <c r="M101" s="83"/>
      <c r="N101" s="84"/>
      <c r="O101" s="84"/>
      <c r="P101" s="22"/>
      <c r="Q101" s="23"/>
    </row>
    <row r="102" spans="1:18" ht="24.75" customHeight="1" thickBot="1" x14ac:dyDescent="0.5">
      <c r="A102" s="78"/>
      <c r="B102" s="97"/>
      <c r="C102" s="98"/>
      <c r="D102" s="24">
        <f>252.95*1.21</f>
        <v>306.06950000000001</v>
      </c>
      <c r="E102" s="1"/>
      <c r="F102" s="1"/>
      <c r="G102" s="1"/>
      <c r="H102" s="1"/>
      <c r="I102" s="1"/>
      <c r="J102" s="1"/>
      <c r="K102" s="2"/>
      <c r="L102" s="2"/>
      <c r="M102" s="85"/>
      <c r="N102" s="86"/>
      <c r="O102" s="86"/>
      <c r="P102" s="25" t="str">
        <f>IF(SUM(E102:O102)&gt;0,SUM(E102:O102),"")</f>
        <v/>
      </c>
      <c r="Q102" s="26" t="str">
        <f>IFERROR(D102*P102,"")</f>
        <v/>
      </c>
    </row>
    <row r="103" spans="1:18" ht="15" customHeight="1" x14ac:dyDescent="0.45">
      <c r="A103" s="77">
        <v>40</v>
      </c>
      <c r="B103" s="95" t="s">
        <v>49</v>
      </c>
      <c r="C103" s="96"/>
      <c r="D103" s="19"/>
      <c r="E103" s="20" t="s">
        <v>13</v>
      </c>
      <c r="F103" s="20" t="s">
        <v>51</v>
      </c>
      <c r="G103" s="20" t="s">
        <v>52</v>
      </c>
      <c r="H103" s="83"/>
      <c r="I103" s="84"/>
      <c r="J103" s="84"/>
      <c r="K103" s="84"/>
      <c r="L103" s="84"/>
      <c r="M103" s="84"/>
      <c r="N103" s="84"/>
      <c r="O103" s="84"/>
      <c r="P103" s="22"/>
      <c r="Q103" s="23"/>
    </row>
    <row r="104" spans="1:18" ht="24.75" customHeight="1" thickBot="1" x14ac:dyDescent="0.5">
      <c r="A104" s="78"/>
      <c r="B104" s="97"/>
      <c r="C104" s="98"/>
      <c r="D104" s="24">
        <f>13.51*1.21</f>
        <v>16.347099999999998</v>
      </c>
      <c r="E104" s="1"/>
      <c r="F104" s="1"/>
      <c r="G104" s="1"/>
      <c r="H104" s="85"/>
      <c r="I104" s="86"/>
      <c r="J104" s="86"/>
      <c r="K104" s="86"/>
      <c r="L104" s="86"/>
      <c r="M104" s="86"/>
      <c r="N104" s="86"/>
      <c r="O104" s="86"/>
      <c r="P104" s="25" t="str">
        <f>IF(SUM(E104:O104)&gt;0,SUM(E104:O104),"")</f>
        <v/>
      </c>
      <c r="Q104" s="26" t="str">
        <f>IFERROR(D104*P104,"")</f>
        <v/>
      </c>
    </row>
    <row r="105" spans="1:18" ht="15" customHeight="1" x14ac:dyDescent="0.45">
      <c r="A105" s="77">
        <v>41</v>
      </c>
      <c r="B105" s="95" t="s">
        <v>50</v>
      </c>
      <c r="C105" s="96"/>
      <c r="D105" s="19"/>
      <c r="E105" s="20" t="s">
        <v>13</v>
      </c>
      <c r="F105" s="20" t="s">
        <v>51</v>
      </c>
      <c r="G105" s="20" t="s">
        <v>52</v>
      </c>
      <c r="H105" s="83"/>
      <c r="I105" s="84"/>
      <c r="J105" s="84"/>
      <c r="K105" s="84"/>
      <c r="L105" s="84"/>
      <c r="M105" s="84"/>
      <c r="N105" s="84"/>
      <c r="O105" s="84"/>
      <c r="P105" s="22"/>
      <c r="Q105" s="23"/>
    </row>
    <row r="106" spans="1:18" ht="24.75" customHeight="1" thickBot="1" x14ac:dyDescent="0.5">
      <c r="A106" s="78"/>
      <c r="B106" s="97"/>
      <c r="C106" s="98"/>
      <c r="D106" s="24">
        <f>13.51*1.21</f>
        <v>16.347099999999998</v>
      </c>
      <c r="E106" s="1"/>
      <c r="F106" s="1"/>
      <c r="G106" s="1"/>
      <c r="H106" s="85"/>
      <c r="I106" s="86"/>
      <c r="J106" s="86"/>
      <c r="K106" s="86"/>
      <c r="L106" s="86"/>
      <c r="M106" s="86"/>
      <c r="N106" s="86"/>
      <c r="O106" s="86"/>
      <c r="P106" s="25" t="str">
        <f>IF(SUM(E106:O106)&gt;0,SUM(E106:O106),"")</f>
        <v/>
      </c>
      <c r="Q106" s="26" t="str">
        <f>IFERROR(D106*P106,"")</f>
        <v/>
      </c>
    </row>
    <row r="107" spans="1:18" ht="15" customHeight="1" x14ac:dyDescent="0.45">
      <c r="A107" s="77">
        <v>42</v>
      </c>
      <c r="B107" s="95" t="s">
        <v>69</v>
      </c>
      <c r="C107" s="96"/>
      <c r="D107" s="19"/>
      <c r="E107" s="20" t="s">
        <v>64</v>
      </c>
      <c r="F107" s="20" t="s">
        <v>65</v>
      </c>
      <c r="G107" s="20" t="s">
        <v>66</v>
      </c>
      <c r="H107" s="20" t="s">
        <v>67</v>
      </c>
      <c r="I107" s="83"/>
      <c r="J107" s="84"/>
      <c r="K107" s="84"/>
      <c r="L107" s="84"/>
      <c r="M107" s="84"/>
      <c r="N107" s="84"/>
      <c r="O107" s="84"/>
      <c r="P107" s="22"/>
      <c r="Q107" s="23"/>
    </row>
    <row r="108" spans="1:18" ht="24.75" customHeight="1" thickBot="1" x14ac:dyDescent="0.5">
      <c r="A108" s="78"/>
      <c r="B108" s="97"/>
      <c r="C108" s="98"/>
      <c r="D108" s="24">
        <f>6.04*1.21</f>
        <v>7.3083999999999998</v>
      </c>
      <c r="E108" s="1"/>
      <c r="F108" s="1"/>
      <c r="G108" s="1"/>
      <c r="H108" s="1"/>
      <c r="I108" s="85"/>
      <c r="J108" s="86"/>
      <c r="K108" s="86"/>
      <c r="L108" s="86"/>
      <c r="M108" s="86"/>
      <c r="N108" s="86"/>
      <c r="O108" s="86"/>
      <c r="P108" s="25" t="str">
        <f>IF(SUM(E108:O108)&gt;0,SUM(E108:O108),"")</f>
        <v/>
      </c>
      <c r="Q108" s="26" t="str">
        <f>IFERROR(D108*P108,"")</f>
        <v/>
      </c>
    </row>
    <row r="109" spans="1:18" ht="15" customHeight="1" x14ac:dyDescent="0.45">
      <c r="A109" s="77">
        <v>43</v>
      </c>
      <c r="B109" s="95" t="s">
        <v>63</v>
      </c>
      <c r="C109" s="96"/>
      <c r="D109" s="19"/>
      <c r="E109" s="20" t="s">
        <v>64</v>
      </c>
      <c r="F109" s="20" t="s">
        <v>65</v>
      </c>
      <c r="G109" s="20" t="s">
        <v>66</v>
      </c>
      <c r="H109" s="20" t="s">
        <v>67</v>
      </c>
      <c r="I109" s="83"/>
      <c r="J109" s="84"/>
      <c r="K109" s="84"/>
      <c r="L109" s="84"/>
      <c r="M109" s="84"/>
      <c r="N109" s="84"/>
      <c r="O109" s="84"/>
      <c r="P109" s="22"/>
      <c r="Q109" s="23"/>
    </row>
    <row r="110" spans="1:18" ht="24.75" customHeight="1" thickBot="1" x14ac:dyDescent="0.5">
      <c r="A110" s="78"/>
      <c r="B110" s="97"/>
      <c r="C110" s="98"/>
      <c r="D110" s="24">
        <f>6.04*1.21</f>
        <v>7.3083999999999998</v>
      </c>
      <c r="E110" s="1"/>
      <c r="F110" s="1"/>
      <c r="G110" s="1"/>
      <c r="H110" s="1"/>
      <c r="I110" s="85"/>
      <c r="J110" s="86"/>
      <c r="K110" s="86"/>
      <c r="L110" s="86"/>
      <c r="M110" s="86"/>
      <c r="N110" s="86"/>
      <c r="O110" s="86"/>
      <c r="P110" s="25" t="str">
        <f>IF(SUM(E110:O110)&gt;0,SUM(E110:O110),"")</f>
        <v/>
      </c>
      <c r="Q110" s="26" t="str">
        <f>IFERROR(D110*P110,"")</f>
        <v/>
      </c>
    </row>
    <row r="111" spans="1:18" ht="15" customHeight="1" x14ac:dyDescent="0.45">
      <c r="A111" s="77">
        <v>44</v>
      </c>
      <c r="B111" s="95" t="s">
        <v>53</v>
      </c>
      <c r="C111" s="96"/>
      <c r="D111" s="19"/>
      <c r="E111" s="87" t="s">
        <v>54</v>
      </c>
      <c r="F111" s="88"/>
      <c r="G111" s="83"/>
      <c r="H111" s="84"/>
      <c r="I111" s="84"/>
      <c r="J111" s="84"/>
      <c r="K111" s="84"/>
      <c r="L111" s="84"/>
      <c r="M111" s="84"/>
      <c r="N111" s="84"/>
      <c r="O111" s="84"/>
      <c r="P111" s="22"/>
      <c r="Q111" s="23"/>
    </row>
    <row r="112" spans="1:18" ht="24.75" customHeight="1" thickBot="1" x14ac:dyDescent="0.5">
      <c r="A112" s="78"/>
      <c r="B112" s="97"/>
      <c r="C112" s="98"/>
      <c r="D112" s="24">
        <f>6*1.21</f>
        <v>7.26</v>
      </c>
      <c r="E112" s="89"/>
      <c r="F112" s="90"/>
      <c r="G112" s="85"/>
      <c r="H112" s="86"/>
      <c r="I112" s="86"/>
      <c r="J112" s="86"/>
      <c r="K112" s="86"/>
      <c r="L112" s="86"/>
      <c r="M112" s="86"/>
      <c r="N112" s="86"/>
      <c r="O112" s="86"/>
      <c r="P112" s="25" t="str">
        <f>IF(SUM(E112:O112)&gt;0,SUM(E112:O112),"")</f>
        <v/>
      </c>
      <c r="Q112" s="26" t="str">
        <f>IFERROR(D112*P112,"")</f>
        <v/>
      </c>
    </row>
    <row r="113" spans="1:18" ht="15" customHeight="1" x14ac:dyDescent="0.45">
      <c r="A113" s="77">
        <v>45</v>
      </c>
      <c r="B113" s="95" t="s">
        <v>70</v>
      </c>
      <c r="C113" s="96"/>
      <c r="D113" s="19"/>
      <c r="E113" s="87" t="s">
        <v>54</v>
      </c>
      <c r="F113" s="88"/>
      <c r="G113" s="83"/>
      <c r="H113" s="84"/>
      <c r="I113" s="84"/>
      <c r="J113" s="84"/>
      <c r="K113" s="84"/>
      <c r="L113" s="84"/>
      <c r="M113" s="84"/>
      <c r="N113" s="84"/>
      <c r="O113" s="84"/>
      <c r="P113" s="22"/>
      <c r="Q113" s="23"/>
    </row>
    <row r="114" spans="1:18" ht="24.75" customHeight="1" thickBot="1" x14ac:dyDescent="0.5">
      <c r="A114" s="78"/>
      <c r="B114" s="97"/>
      <c r="C114" s="98"/>
      <c r="D114" s="24">
        <f>9.88*1.21</f>
        <v>11.954800000000001</v>
      </c>
      <c r="E114" s="89"/>
      <c r="F114" s="90"/>
      <c r="G114" s="85"/>
      <c r="H114" s="86"/>
      <c r="I114" s="86"/>
      <c r="J114" s="86"/>
      <c r="K114" s="86"/>
      <c r="L114" s="86"/>
      <c r="M114" s="86"/>
      <c r="N114" s="86"/>
      <c r="O114" s="86"/>
      <c r="P114" s="28" t="str">
        <f>IF(SUM(E114:O114)&gt;0,SUM(E114:O114),"")</f>
        <v/>
      </c>
      <c r="Q114" s="26" t="str">
        <f>IFERROR(D114*P114,"")</f>
        <v/>
      </c>
    </row>
    <row r="115" spans="1:18" ht="14.65" thickBot="1" x14ac:dyDescent="0.5"/>
    <row r="116" spans="1:18" ht="32.65" thickBot="1" x14ac:dyDescent="1">
      <c r="A116" s="43" t="s">
        <v>75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5"/>
    </row>
    <row r="117" spans="1:18" ht="15" customHeight="1" thickBot="1" x14ac:dyDescent="0.5">
      <c r="A117" s="46" t="s">
        <v>20</v>
      </c>
      <c r="B117" s="109" t="s">
        <v>0</v>
      </c>
      <c r="C117" s="110"/>
      <c r="D117" s="47" t="s">
        <v>4</v>
      </c>
      <c r="E117" s="107" t="s">
        <v>1</v>
      </c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48" t="s">
        <v>3</v>
      </c>
      <c r="Q117" s="49" t="s">
        <v>2</v>
      </c>
    </row>
    <row r="118" spans="1:18" ht="15" customHeight="1" x14ac:dyDescent="0.45">
      <c r="A118" s="77">
        <v>46</v>
      </c>
      <c r="B118" s="95" t="s">
        <v>76</v>
      </c>
      <c r="C118" s="96"/>
      <c r="D118" s="19"/>
      <c r="E118" s="20" t="s">
        <v>37</v>
      </c>
      <c r="F118" s="20" t="s">
        <v>13</v>
      </c>
      <c r="G118" s="20" t="s">
        <v>14</v>
      </c>
      <c r="H118" s="20" t="s">
        <v>15</v>
      </c>
      <c r="I118" s="20" t="s">
        <v>16</v>
      </c>
      <c r="J118" s="20" t="s">
        <v>17</v>
      </c>
      <c r="K118" s="20" t="s">
        <v>18</v>
      </c>
      <c r="L118" s="20" t="s">
        <v>19</v>
      </c>
      <c r="M118" s="20" t="s">
        <v>40</v>
      </c>
      <c r="N118" s="20" t="s">
        <v>41</v>
      </c>
      <c r="O118" s="21" t="s">
        <v>42</v>
      </c>
      <c r="P118" s="22"/>
      <c r="Q118" s="23"/>
    </row>
    <row r="119" spans="1:18" ht="24" customHeight="1" thickBot="1" x14ac:dyDescent="0.5">
      <c r="A119" s="78"/>
      <c r="B119" s="97"/>
      <c r="C119" s="98"/>
      <c r="D119" s="24">
        <f>48.65*1.21</f>
        <v>58.866499999999995</v>
      </c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3"/>
      <c r="P119" s="25" t="str">
        <f>IF(SUM(E119:O119)&gt;0,SUM(E119:O119),"")</f>
        <v/>
      </c>
      <c r="Q119" s="26" t="str">
        <f>IFERROR(D119*P119,"")</f>
        <v/>
      </c>
    </row>
    <row r="120" spans="1:18" ht="15" customHeight="1" x14ac:dyDescent="0.45">
      <c r="A120" s="77">
        <v>47</v>
      </c>
      <c r="B120" s="95" t="s">
        <v>48</v>
      </c>
      <c r="C120" s="96"/>
      <c r="D120" s="19"/>
      <c r="E120" s="20" t="s">
        <v>37</v>
      </c>
      <c r="F120" s="20" t="s">
        <v>13</v>
      </c>
      <c r="G120" s="20" t="s">
        <v>14</v>
      </c>
      <c r="H120" s="20" t="s">
        <v>15</v>
      </c>
      <c r="I120" s="20" t="s">
        <v>16</v>
      </c>
      <c r="J120" s="20" t="s">
        <v>17</v>
      </c>
      <c r="K120" s="20" t="s">
        <v>18</v>
      </c>
      <c r="L120" s="20" t="s">
        <v>19</v>
      </c>
      <c r="M120" s="20" t="s">
        <v>40</v>
      </c>
      <c r="N120" s="20" t="s">
        <v>41</v>
      </c>
      <c r="O120" s="21" t="s">
        <v>42</v>
      </c>
      <c r="P120" s="22"/>
      <c r="Q120" s="23"/>
      <c r="R120" s="27"/>
    </row>
    <row r="121" spans="1:18" ht="24" customHeight="1" thickBot="1" x14ac:dyDescent="0.5">
      <c r="A121" s="78"/>
      <c r="B121" s="97"/>
      <c r="C121" s="98"/>
      <c r="D121" s="24">
        <f>38*1.21</f>
        <v>45.98</v>
      </c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3"/>
      <c r="P121" s="25" t="str">
        <f>IF(SUM(E121:O121)&gt;0,SUM(E121:O121),"")</f>
        <v/>
      </c>
      <c r="Q121" s="26" t="str">
        <f>IFERROR(D121*P121,"")</f>
        <v/>
      </c>
      <c r="R121" s="27"/>
    </row>
    <row r="122" spans="1:18" ht="15" customHeight="1" x14ac:dyDescent="0.45">
      <c r="A122" s="77">
        <v>48</v>
      </c>
      <c r="B122" s="95" t="s">
        <v>78</v>
      </c>
      <c r="C122" s="96"/>
      <c r="D122" s="19"/>
      <c r="E122" s="20" t="s">
        <v>34</v>
      </c>
      <c r="F122" s="20" t="s">
        <v>35</v>
      </c>
      <c r="G122" s="20" t="s">
        <v>36</v>
      </c>
      <c r="H122" s="20" t="s">
        <v>37</v>
      </c>
      <c r="I122" s="20" t="s">
        <v>13</v>
      </c>
      <c r="J122" s="20" t="s">
        <v>14</v>
      </c>
      <c r="K122" s="20" t="s">
        <v>15</v>
      </c>
      <c r="L122" s="20" t="s">
        <v>16</v>
      </c>
      <c r="M122" s="20" t="s">
        <v>17</v>
      </c>
      <c r="N122" s="20" t="s">
        <v>18</v>
      </c>
      <c r="O122" s="21" t="s">
        <v>19</v>
      </c>
      <c r="P122" s="22"/>
      <c r="Q122" s="23"/>
    </row>
    <row r="123" spans="1:18" ht="24" customHeight="1" thickBot="1" x14ac:dyDescent="0.5">
      <c r="A123" s="78"/>
      <c r="B123" s="97"/>
      <c r="C123" s="98"/>
      <c r="D123" s="24">
        <f>77.1*1.21</f>
        <v>93.290999999999997</v>
      </c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3"/>
      <c r="P123" s="25" t="str">
        <f>IF(SUM(E123:O123)&gt;0,SUM(E123:O123),"")</f>
        <v/>
      </c>
      <c r="Q123" s="26" t="str">
        <f>IFERROR(D123*P123,"")</f>
        <v/>
      </c>
    </row>
    <row r="124" spans="1:18" ht="15" customHeight="1" x14ac:dyDescent="0.45">
      <c r="A124" s="77">
        <v>49</v>
      </c>
      <c r="B124" s="95" t="s">
        <v>49</v>
      </c>
      <c r="C124" s="96"/>
      <c r="D124" s="19"/>
      <c r="E124" s="20" t="s">
        <v>13</v>
      </c>
      <c r="F124" s="20" t="s">
        <v>51</v>
      </c>
      <c r="G124" s="20" t="s">
        <v>52</v>
      </c>
      <c r="H124" s="83"/>
      <c r="I124" s="84"/>
      <c r="J124" s="84"/>
      <c r="K124" s="84"/>
      <c r="L124" s="84"/>
      <c r="M124" s="84"/>
      <c r="N124" s="84"/>
      <c r="O124" s="84"/>
      <c r="P124" s="22"/>
      <c r="Q124" s="23"/>
    </row>
    <row r="125" spans="1:18" ht="24" customHeight="1" thickBot="1" x14ac:dyDescent="0.5">
      <c r="A125" s="78"/>
      <c r="B125" s="97"/>
      <c r="C125" s="98"/>
      <c r="D125" s="24">
        <f>13.51*1.21</f>
        <v>16.347099999999998</v>
      </c>
      <c r="E125" s="1"/>
      <c r="F125" s="1"/>
      <c r="G125" s="1"/>
      <c r="H125" s="85"/>
      <c r="I125" s="86"/>
      <c r="J125" s="86"/>
      <c r="K125" s="86"/>
      <c r="L125" s="86"/>
      <c r="M125" s="86"/>
      <c r="N125" s="86"/>
      <c r="O125" s="86"/>
      <c r="P125" s="25" t="str">
        <f>IF(SUM(E125:O125)&gt;0,SUM(E125:O125),"")</f>
        <v/>
      </c>
      <c r="Q125" s="26" t="str">
        <f>IFERROR(D125*P125,"")</f>
        <v/>
      </c>
    </row>
    <row r="126" spans="1:18" ht="15" customHeight="1" x14ac:dyDescent="0.45">
      <c r="A126" s="77">
        <v>50</v>
      </c>
      <c r="B126" s="95" t="s">
        <v>50</v>
      </c>
      <c r="C126" s="96"/>
      <c r="D126" s="19"/>
      <c r="E126" s="20" t="s">
        <v>13</v>
      </c>
      <c r="F126" s="20" t="s">
        <v>51</v>
      </c>
      <c r="G126" s="20" t="s">
        <v>52</v>
      </c>
      <c r="H126" s="83"/>
      <c r="I126" s="84"/>
      <c r="J126" s="84"/>
      <c r="K126" s="84"/>
      <c r="L126" s="84"/>
      <c r="M126" s="84"/>
      <c r="N126" s="84"/>
      <c r="O126" s="84"/>
      <c r="P126" s="22"/>
      <c r="Q126" s="23"/>
    </row>
    <row r="127" spans="1:18" ht="24" customHeight="1" thickBot="1" x14ac:dyDescent="0.5">
      <c r="A127" s="78"/>
      <c r="B127" s="97"/>
      <c r="C127" s="98"/>
      <c r="D127" s="24">
        <f>13.51*1.21</f>
        <v>16.347099999999998</v>
      </c>
      <c r="E127" s="1"/>
      <c r="F127" s="1"/>
      <c r="G127" s="1"/>
      <c r="H127" s="85"/>
      <c r="I127" s="86"/>
      <c r="J127" s="86"/>
      <c r="K127" s="86"/>
      <c r="L127" s="86"/>
      <c r="M127" s="86"/>
      <c r="N127" s="86"/>
      <c r="O127" s="86"/>
      <c r="P127" s="25" t="str">
        <f>IF(SUM(E127:O127)&gt;0,SUM(E127:O127),"")</f>
        <v/>
      </c>
      <c r="Q127" s="26" t="str">
        <f>IFERROR(D127*P127,"")</f>
        <v/>
      </c>
    </row>
    <row r="128" spans="1:18" ht="15" customHeight="1" x14ac:dyDescent="0.45">
      <c r="A128" s="77">
        <v>51</v>
      </c>
      <c r="B128" s="95" t="s">
        <v>69</v>
      </c>
      <c r="C128" s="96"/>
      <c r="D128" s="19"/>
      <c r="E128" s="20" t="s">
        <v>64</v>
      </c>
      <c r="F128" s="20" t="s">
        <v>65</v>
      </c>
      <c r="G128" s="20" t="s">
        <v>66</v>
      </c>
      <c r="H128" s="20" t="s">
        <v>67</v>
      </c>
      <c r="I128" s="83"/>
      <c r="J128" s="84"/>
      <c r="K128" s="84"/>
      <c r="L128" s="84"/>
      <c r="M128" s="84"/>
      <c r="N128" s="84"/>
      <c r="O128" s="84"/>
      <c r="P128" s="22"/>
      <c r="Q128" s="23"/>
    </row>
    <row r="129" spans="1:17" ht="24" customHeight="1" thickBot="1" x14ac:dyDescent="0.5">
      <c r="A129" s="78"/>
      <c r="B129" s="97"/>
      <c r="C129" s="98"/>
      <c r="D129" s="24">
        <f>6.04*1.21</f>
        <v>7.3083999999999998</v>
      </c>
      <c r="E129" s="1"/>
      <c r="F129" s="1"/>
      <c r="G129" s="1"/>
      <c r="H129" s="1"/>
      <c r="I129" s="85"/>
      <c r="J129" s="86"/>
      <c r="K129" s="86"/>
      <c r="L129" s="86"/>
      <c r="M129" s="86"/>
      <c r="N129" s="86"/>
      <c r="O129" s="86"/>
      <c r="P129" s="25" t="str">
        <f>IF(SUM(E129:O129)&gt;0,SUM(E129:O129),"")</f>
        <v/>
      </c>
      <c r="Q129" s="26" t="str">
        <f>IFERROR(D129*P129,"")</f>
        <v/>
      </c>
    </row>
    <row r="130" spans="1:17" ht="15" customHeight="1" x14ac:dyDescent="0.45">
      <c r="A130" s="77">
        <v>52</v>
      </c>
      <c r="B130" s="95" t="s">
        <v>63</v>
      </c>
      <c r="C130" s="96"/>
      <c r="D130" s="19"/>
      <c r="E130" s="20" t="s">
        <v>64</v>
      </c>
      <c r="F130" s="20" t="s">
        <v>65</v>
      </c>
      <c r="G130" s="20" t="s">
        <v>66</v>
      </c>
      <c r="H130" s="20" t="s">
        <v>67</v>
      </c>
      <c r="I130" s="83"/>
      <c r="J130" s="84"/>
      <c r="K130" s="84"/>
      <c r="L130" s="84"/>
      <c r="M130" s="84"/>
      <c r="N130" s="84"/>
      <c r="O130" s="84"/>
      <c r="P130" s="22"/>
      <c r="Q130" s="23"/>
    </row>
    <row r="131" spans="1:17" ht="24" customHeight="1" thickBot="1" x14ac:dyDescent="0.5">
      <c r="A131" s="78"/>
      <c r="B131" s="97"/>
      <c r="C131" s="98"/>
      <c r="D131" s="24">
        <f>6.04*1.21</f>
        <v>7.3083999999999998</v>
      </c>
      <c r="E131" s="1"/>
      <c r="F131" s="1"/>
      <c r="G131" s="1"/>
      <c r="H131" s="1"/>
      <c r="I131" s="85"/>
      <c r="J131" s="86"/>
      <c r="K131" s="86"/>
      <c r="L131" s="86"/>
      <c r="M131" s="86"/>
      <c r="N131" s="86"/>
      <c r="O131" s="86"/>
      <c r="P131" s="25" t="str">
        <f>IF(SUM(E131:O131)&gt;0,SUM(E131:O131),"")</f>
        <v/>
      </c>
      <c r="Q131" s="26" t="str">
        <f>IFERROR(D131*P131,"")</f>
        <v/>
      </c>
    </row>
    <row r="132" spans="1:17" ht="15" customHeight="1" x14ac:dyDescent="0.45">
      <c r="A132" s="77">
        <v>53</v>
      </c>
      <c r="B132" s="95" t="s">
        <v>53</v>
      </c>
      <c r="C132" s="96"/>
      <c r="D132" s="19"/>
      <c r="E132" s="87" t="s">
        <v>54</v>
      </c>
      <c r="F132" s="88"/>
      <c r="G132" s="83"/>
      <c r="H132" s="84"/>
      <c r="I132" s="84"/>
      <c r="J132" s="84"/>
      <c r="K132" s="84"/>
      <c r="L132" s="84"/>
      <c r="M132" s="84"/>
      <c r="N132" s="84"/>
      <c r="O132" s="84"/>
      <c r="P132" s="22"/>
      <c r="Q132" s="23"/>
    </row>
    <row r="133" spans="1:17" ht="24" customHeight="1" thickBot="1" x14ac:dyDescent="0.5">
      <c r="A133" s="78"/>
      <c r="B133" s="97"/>
      <c r="C133" s="98"/>
      <c r="D133" s="24">
        <f>6*1.21</f>
        <v>7.26</v>
      </c>
      <c r="E133" s="89"/>
      <c r="F133" s="90"/>
      <c r="G133" s="85"/>
      <c r="H133" s="86"/>
      <c r="I133" s="86"/>
      <c r="J133" s="86"/>
      <c r="K133" s="86"/>
      <c r="L133" s="86"/>
      <c r="M133" s="86"/>
      <c r="N133" s="86"/>
      <c r="O133" s="86"/>
      <c r="P133" s="25" t="str">
        <f>IF(SUM(E133:O133)&gt;0,SUM(E133:O133),"")</f>
        <v/>
      </c>
      <c r="Q133" s="26" t="str">
        <f>IFERROR(D133*P133,"")</f>
        <v/>
      </c>
    </row>
    <row r="134" spans="1:17" ht="15" customHeight="1" x14ac:dyDescent="0.45">
      <c r="A134" s="77">
        <v>54</v>
      </c>
      <c r="B134" s="95" t="s">
        <v>70</v>
      </c>
      <c r="C134" s="96"/>
      <c r="D134" s="19"/>
      <c r="E134" s="87" t="s">
        <v>54</v>
      </c>
      <c r="F134" s="88"/>
      <c r="G134" s="83"/>
      <c r="H134" s="84"/>
      <c r="I134" s="84"/>
      <c r="J134" s="84"/>
      <c r="K134" s="84"/>
      <c r="L134" s="84"/>
      <c r="M134" s="84"/>
      <c r="N134" s="84"/>
      <c r="O134" s="84"/>
      <c r="P134" s="22"/>
      <c r="Q134" s="23"/>
    </row>
    <row r="135" spans="1:17" ht="24" customHeight="1" thickBot="1" x14ac:dyDescent="0.5">
      <c r="A135" s="78"/>
      <c r="B135" s="97"/>
      <c r="C135" s="98"/>
      <c r="D135" s="24">
        <f>9.88*1.21</f>
        <v>11.954800000000001</v>
      </c>
      <c r="E135" s="89"/>
      <c r="F135" s="90"/>
      <c r="G135" s="85"/>
      <c r="H135" s="86"/>
      <c r="I135" s="86"/>
      <c r="J135" s="86"/>
      <c r="K135" s="86"/>
      <c r="L135" s="86"/>
      <c r="M135" s="86"/>
      <c r="N135" s="86"/>
      <c r="O135" s="86"/>
      <c r="P135" s="28" t="str">
        <f>IF(SUM(E135:O135)&gt;0,SUM(E135:O135),"")</f>
        <v/>
      </c>
      <c r="Q135" s="26" t="str">
        <f>IFERROR(D135*P135,"")</f>
        <v/>
      </c>
    </row>
    <row r="136" spans="1:17" ht="9" customHeight="1" x14ac:dyDescent="0.45">
      <c r="N136" s="10"/>
      <c r="O136" s="10"/>
      <c r="P136" s="10"/>
      <c r="Q136" s="57"/>
    </row>
  </sheetData>
  <sheetProtection algorithmName="SHA-512" hashValue="Ap8IOmW01WLk8U2qRFURnyRbBWx8uuYLnfW4RyxZCS3ixinstT7D9vj+2hdBOrpxth8XSqoCNrbyPut3klEgeg==" saltValue="UTcn+K3UqU2agKMNC/ZZvQ==" spinCount="100000" sheet="1" selectLockedCells="1"/>
  <dataConsolidate/>
  <mergeCells count="189">
    <mergeCell ref="B20:C21"/>
    <mergeCell ref="B22:C23"/>
    <mergeCell ref="B24:C25"/>
    <mergeCell ref="B26:C27"/>
    <mergeCell ref="B28:C29"/>
    <mergeCell ref="A70:A71"/>
    <mergeCell ref="A65:A66"/>
    <mergeCell ref="M53:O54"/>
    <mergeCell ref="H55:O56"/>
    <mergeCell ref="H57:O58"/>
    <mergeCell ref="I59:O60"/>
    <mergeCell ref="I61:O62"/>
    <mergeCell ref="G63:O64"/>
    <mergeCell ref="G65:O66"/>
    <mergeCell ref="E64:F64"/>
    <mergeCell ref="E63:F63"/>
    <mergeCell ref="E66:F66"/>
    <mergeCell ref="E65:F65"/>
    <mergeCell ref="P2:Q2"/>
    <mergeCell ref="K5:Q5"/>
    <mergeCell ref="K4:Q4"/>
    <mergeCell ref="K6:M6"/>
    <mergeCell ref="N6:P6"/>
    <mergeCell ref="K7:Q7"/>
    <mergeCell ref="M28:O29"/>
    <mergeCell ref="M26:O27"/>
    <mergeCell ref="M24:O25"/>
    <mergeCell ref="M22:O23"/>
    <mergeCell ref="L20:O21"/>
    <mergeCell ref="I11:Q12"/>
    <mergeCell ref="K9:Q9"/>
    <mergeCell ref="K8:Q8"/>
    <mergeCell ref="M18:O19"/>
    <mergeCell ref="L16:O17"/>
    <mergeCell ref="A134:A135"/>
    <mergeCell ref="E134:F134"/>
    <mergeCell ref="G134:O135"/>
    <mergeCell ref="E135:F135"/>
    <mergeCell ref="B134:C135"/>
    <mergeCell ref="A132:A133"/>
    <mergeCell ref="E132:F132"/>
    <mergeCell ref="G132:O133"/>
    <mergeCell ref="E133:F133"/>
    <mergeCell ref="B132:C133"/>
    <mergeCell ref="A128:A129"/>
    <mergeCell ref="I128:O129"/>
    <mergeCell ref="A130:A131"/>
    <mergeCell ref="I130:O131"/>
    <mergeCell ref="B128:C129"/>
    <mergeCell ref="B130:C131"/>
    <mergeCell ref="A124:A125"/>
    <mergeCell ref="H124:O125"/>
    <mergeCell ref="A126:A127"/>
    <mergeCell ref="H126:O127"/>
    <mergeCell ref="B124:C125"/>
    <mergeCell ref="B126:C127"/>
    <mergeCell ref="E117:O117"/>
    <mergeCell ref="A122:A123"/>
    <mergeCell ref="A118:A119"/>
    <mergeCell ref="A120:A121"/>
    <mergeCell ref="B118:C119"/>
    <mergeCell ref="B120:C121"/>
    <mergeCell ref="B122:C123"/>
    <mergeCell ref="A90:A91"/>
    <mergeCell ref="E90:F90"/>
    <mergeCell ref="G90:O91"/>
    <mergeCell ref="E91:F91"/>
    <mergeCell ref="B90:C91"/>
    <mergeCell ref="H105:O106"/>
    <mergeCell ref="B103:C104"/>
    <mergeCell ref="B105:C106"/>
    <mergeCell ref="M101:O102"/>
    <mergeCell ref="A95:A96"/>
    <mergeCell ref="A97:A98"/>
    <mergeCell ref="B95:C96"/>
    <mergeCell ref="B97:C98"/>
    <mergeCell ref="B99:C100"/>
    <mergeCell ref="B101:C102"/>
    <mergeCell ref="B117:C117"/>
    <mergeCell ref="A86:A87"/>
    <mergeCell ref="I86:O87"/>
    <mergeCell ref="A88:A89"/>
    <mergeCell ref="E88:F88"/>
    <mergeCell ref="G88:O89"/>
    <mergeCell ref="E89:F89"/>
    <mergeCell ref="B86:C87"/>
    <mergeCell ref="B88:C89"/>
    <mergeCell ref="A82:A83"/>
    <mergeCell ref="H82:O83"/>
    <mergeCell ref="A84:A85"/>
    <mergeCell ref="I84:O85"/>
    <mergeCell ref="B82:C83"/>
    <mergeCell ref="B84:C85"/>
    <mergeCell ref="A80:A81"/>
    <mergeCell ref="H80:O81"/>
    <mergeCell ref="B76:C77"/>
    <mergeCell ref="B78:C79"/>
    <mergeCell ref="B80:C81"/>
    <mergeCell ref="A113:A114"/>
    <mergeCell ref="E113:F113"/>
    <mergeCell ref="G113:O114"/>
    <mergeCell ref="E114:F114"/>
    <mergeCell ref="B113:C114"/>
    <mergeCell ref="A111:A112"/>
    <mergeCell ref="E111:F111"/>
    <mergeCell ref="G111:O112"/>
    <mergeCell ref="E112:F112"/>
    <mergeCell ref="B111:C112"/>
    <mergeCell ref="A107:A108"/>
    <mergeCell ref="I107:O108"/>
    <mergeCell ref="A109:A110"/>
    <mergeCell ref="I109:O110"/>
    <mergeCell ref="B107:C108"/>
    <mergeCell ref="B109:C110"/>
    <mergeCell ref="A103:A104"/>
    <mergeCell ref="H103:O104"/>
    <mergeCell ref="A105:A106"/>
    <mergeCell ref="E94:O94"/>
    <mergeCell ref="A72:A73"/>
    <mergeCell ref="A99:A100"/>
    <mergeCell ref="A101:A102"/>
    <mergeCell ref="A20:A21"/>
    <mergeCell ref="A30:A31"/>
    <mergeCell ref="A32:A33"/>
    <mergeCell ref="B30:C31"/>
    <mergeCell ref="B32:C33"/>
    <mergeCell ref="A26:A27"/>
    <mergeCell ref="A28:A29"/>
    <mergeCell ref="A22:A23"/>
    <mergeCell ref="A24:A25"/>
    <mergeCell ref="B94:C94"/>
    <mergeCell ref="A47:A48"/>
    <mergeCell ref="A55:A56"/>
    <mergeCell ref="B47:C48"/>
    <mergeCell ref="B49:C50"/>
    <mergeCell ref="B51:C52"/>
    <mergeCell ref="A53:A54"/>
    <mergeCell ref="A45:A46"/>
    <mergeCell ref="B45:C46"/>
    <mergeCell ref="A49:A50"/>
    <mergeCell ref="A51:A52"/>
    <mergeCell ref="E69:O69"/>
    <mergeCell ref="A78:A79"/>
    <mergeCell ref="A76:A77"/>
    <mergeCell ref="A74:A75"/>
    <mergeCell ref="A6:F6"/>
    <mergeCell ref="B69:C69"/>
    <mergeCell ref="A40:A41"/>
    <mergeCell ref="A34:A35"/>
    <mergeCell ref="A36:A37"/>
    <mergeCell ref="B53:C54"/>
    <mergeCell ref="B55:C56"/>
    <mergeCell ref="A61:A62"/>
    <mergeCell ref="A63:A64"/>
    <mergeCell ref="B61:C62"/>
    <mergeCell ref="B63:C64"/>
    <mergeCell ref="A57:A58"/>
    <mergeCell ref="A59:A60"/>
    <mergeCell ref="B57:C58"/>
    <mergeCell ref="B59:C60"/>
    <mergeCell ref="B65:C66"/>
    <mergeCell ref="B44:C44"/>
    <mergeCell ref="B70:C71"/>
    <mergeCell ref="B72:C73"/>
    <mergeCell ref="B74:C75"/>
    <mergeCell ref="A4:F4"/>
    <mergeCell ref="A38:A39"/>
    <mergeCell ref="E44:O44"/>
    <mergeCell ref="E15:O15"/>
    <mergeCell ref="I34:O35"/>
    <mergeCell ref="I36:O37"/>
    <mergeCell ref="E38:F38"/>
    <mergeCell ref="G38:O39"/>
    <mergeCell ref="E39:F39"/>
    <mergeCell ref="E40:F40"/>
    <mergeCell ref="G40:O41"/>
    <mergeCell ref="E41:F41"/>
    <mergeCell ref="L32:O33"/>
    <mergeCell ref="L30:O31"/>
    <mergeCell ref="B15:C15"/>
    <mergeCell ref="A16:A17"/>
    <mergeCell ref="A18:A19"/>
    <mergeCell ref="B16:C17"/>
    <mergeCell ref="B18:C19"/>
    <mergeCell ref="A8:F8"/>
    <mergeCell ref="B34:C35"/>
    <mergeCell ref="B36:C37"/>
    <mergeCell ref="B38:C39"/>
    <mergeCell ref="B40:C41"/>
  </mergeCells>
  <dataValidations xWindow="424" yWindow="359" count="4">
    <dataValidation type="whole" allowBlank="1" showInputMessage="1" showErrorMessage="1" error="Getal moet een geheel getal zijn tussen de 1 en 75." sqref="E19:K21 E25:L25 E27:L27 L29:L30 E41:E42 E23:L23 E50:O50 E52:O52 E46:K48 E64 E48:O48 E54:L54 E56:G56 E58:G58 E60:H60 E62:H62 E66 E100:O100 E98:O98 E96:K96 E102:L102 E112 E104:G104 E106:G106 E108:H108 E110:H110 E114 E71:O71 E76:K77 E77:O77 E75:O75 E73:K73 E79:O79 E89 E81:G81 E83:G83 E85:H85 E87:H87 E91 E119:K119 E121:O121 E123:O123 E133 E125:G125 E127:G127 E129:H129 E131:H131 E135 E39 E35:H35 E37:H37 L32 E29:K33 L19:L20 E17:K17" xr:uid="{00000000-0002-0000-0000-000000000000}">
      <formula1>0</formula1>
      <formula2>75</formula2>
    </dataValidation>
    <dataValidation type="whole" operator="greaterThan" allowBlank="1" showInputMessage="1" showErrorMessage="1" error="Huisnummer dient geheel getal te zijn en groter te zijn dan 0. " sqref="K6" xr:uid="{00000000-0002-0000-0000-000001000000}">
      <formula1>0</formula1>
    </dataValidation>
    <dataValidation type="textLength" operator="lessThan" allowBlank="1" showInputMessage="1" showErrorMessage="1" error="Straatnaam mag max. 40 tekens lang zijn." sqref="K4:K5" xr:uid="{00000000-0002-0000-0000-000002000000}">
      <formula1>40</formula1>
    </dataValidation>
    <dataValidation showInputMessage="1" showErrorMessage="1" error="Er kan alleen Nederland of België worden ingevoerd. " sqref="K9" xr:uid="{00000000-0002-0000-0000-000003000000}"/>
  </dataValidations>
  <pageMargins left="0.7" right="0.7" top="0.75" bottom="0.75" header="0.3" footer="0.3"/>
  <pageSetup paperSize="9" scale="53" fitToHeight="0" orientation="portrait" horizontalDpi="4294967295" verticalDpi="4294967295" r:id="rId1"/>
  <rowBreaks count="1" manualBreakCount="1">
    <brk id="6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</dc:creator>
  <cp:lastModifiedBy>Gerit</cp:lastModifiedBy>
  <cp:lastPrinted>2025-06-04T12:46:38Z</cp:lastPrinted>
  <dcterms:created xsi:type="dcterms:W3CDTF">2020-05-04T11:53:55Z</dcterms:created>
  <dcterms:modified xsi:type="dcterms:W3CDTF">2025-06-05T08:02:58Z</dcterms:modified>
</cp:coreProperties>
</file>